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tem List" sheetId="1" r:id="rId4"/>
  </sheets>
  <definedNames>
    <definedName hidden="1" localSheetId="0" name="_xlnm._FilterDatabase">'Item List'!$B$2:$AG$140</definedName>
  </definedNames>
  <calcPr/>
  <extLst>
    <ext uri="GoogleSheetsCustomDataVersion2">
      <go:sheetsCustomData xmlns:go="http://customooxmlschemas.google.com/" r:id="rId5" roundtripDataChecksum="+bf1FfOf3xzuSsjDA2QkDvH0f9FYKYOTuTbCTeAZPQw="/>
    </ext>
  </extLst>
</workbook>
</file>

<file path=xl/sharedStrings.xml><?xml version="1.0" encoding="utf-8"?>
<sst xmlns="http://schemas.openxmlformats.org/spreadsheetml/2006/main" count="730" uniqueCount="188">
  <si>
    <t xml:space="preserve">Please note, pricing must be submitted in Excel or Google Sheet format.  The Item list will be protected to avoid accidental edits.   To enter your data and pricing, please follow the following steps.  
Click “File” in the top left corner.
Choose either “Download” or "Make a Copy"
Add your company name to the file name.
Enter your data into your downloaded document.
All yellow cells must be completed by you.
Submit this with your proposal. 
Bidders are not required to bid on all items. The District may award to multiple bidders.  Please enter “NO BID”  for items you are not bidding on.  
</t>
  </si>
  <si>
    <t>Must be filled out by Vendor as exampled in District's preferred specifications in columns C-H</t>
  </si>
  <si>
    <t>Line Item</t>
  </si>
  <si>
    <t>Item Description</t>
  </si>
  <si>
    <t>Brand Preference</t>
  </si>
  <si>
    <t>Number of Basic Units/Pieces in Pack Type
(Ex 138)</t>
  </si>
  <si>
    <t>Unit Measure in Inches</t>
  </si>
  <si>
    <t>Meal Component: Required</t>
  </si>
  <si>
    <t>Unit/Piece Size</t>
  </si>
  <si>
    <t xml:space="preserve">Unit of Measure per Unit/Piece Size
(Ex. CT, OZ, IN, LB)
</t>
  </si>
  <si>
    <t xml:space="preserve">Weight of Unit/Piece Size
 (must be in LBs)
</t>
  </si>
  <si>
    <t xml:space="preserve">Pack Type 
(Ex Case, Bag)
</t>
  </si>
  <si>
    <t>Weight per Pack Type (must be in LBs)</t>
  </si>
  <si>
    <t>Pack Specs Required 
(If true, the specifications outlined in the previous 4 columns are what is required for valid submission)</t>
  </si>
  <si>
    <t>Preferred Pack/ Size
(Ex. 138ct)</t>
  </si>
  <si>
    <t>Forecasted Monthly Usage</t>
  </si>
  <si>
    <t>Forecasted Annual Usage (10 month)</t>
  </si>
  <si>
    <t>Pricing Structure</t>
  </si>
  <si>
    <t>Brand Equivalent</t>
  </si>
  <si>
    <t>Manufacturer or Item #</t>
  </si>
  <si>
    <t>Description Offered (if different than requested item)</t>
  </si>
  <si>
    <t>Local Geographic Sourcing</t>
  </si>
  <si>
    <t>Harvest Origin — City in California (where grown, not where packed)</t>
  </si>
  <si>
    <t xml:space="preserve">Unit of Measure
(Ex. Piece, LB, Count, Individually Wrapped Bag)
</t>
  </si>
  <si>
    <t>Bid Price per Pack Type (shown in Column Z)</t>
  </si>
  <si>
    <t>Fixed Price per Unit Calculator (check for accuracy)</t>
  </si>
  <si>
    <t xml:space="preserve">Lead Time in Days </t>
  </si>
  <si>
    <t>Notes / Special Order Items &amp; Lead Time</t>
  </si>
  <si>
    <t>APPLE DICED GRN N/SKIN</t>
  </si>
  <si>
    <t>LB</t>
  </si>
  <si>
    <t>BAG</t>
  </si>
  <si>
    <t xml:space="preserve">Fixed Price </t>
  </si>
  <si>
    <t>Choose one</t>
  </si>
  <si>
    <t>APPLE FUJI 125 CT XF N/STKRS</t>
  </si>
  <si>
    <t>CT</t>
  </si>
  <si>
    <t>CS</t>
  </si>
  <si>
    <t>APPLE GALA 125CT N/STKRS</t>
  </si>
  <si>
    <t>APPLE GRANNY SM 113 XFCY N/STKRS</t>
  </si>
  <si>
    <t>APPLE RED DEL 125 XF N/STKRS</t>
  </si>
  <si>
    <t>APPLE SLICED-MIXED</t>
  </si>
  <si>
    <t>OZ</t>
  </si>
  <si>
    <t>APPLE-GALA NO STICKER</t>
  </si>
  <si>
    <t>APPLE-GRANNY SMITH NO STI</t>
  </si>
  <si>
    <t>AVOCADO 24CT</t>
  </si>
  <si>
    <t>BABY SPINACH 2#</t>
  </si>
  <si>
    <t>BANANA PETITE #4 GRN/TIP</t>
  </si>
  <si>
    <t>BANANA-GREEN TIP</t>
  </si>
  <si>
    <t>BANANA-PETITE GREEN TIP</t>
  </si>
  <si>
    <t>BANANA, RIPE / FULL COLOR</t>
  </si>
  <si>
    <t>BROCCOLI FLORETTES</t>
  </si>
  <si>
    <t>CABBAGE CHINESE NAPA SHRED 5#</t>
  </si>
  <si>
    <t>CABBAGE NAPA SHRED</t>
  </si>
  <si>
    <t>CABBAGE-NAPA</t>
  </si>
  <si>
    <t>EA</t>
  </si>
  <si>
    <t>CANTALOUPE 9CT</t>
  </si>
  <si>
    <t>CANTALOUPE CHUNKS (DRY PK)</t>
  </si>
  <si>
    <t>TUB</t>
  </si>
  <si>
    <t>CARROT COIN CUT</t>
  </si>
  <si>
    <t>CARROT DICED</t>
  </si>
  <si>
    <t>CARROT JUMBO 25#</t>
  </si>
  <si>
    <t>SACK</t>
  </si>
  <si>
    <t>CARROT JUMBO, WHOLE</t>
  </si>
  <si>
    <t>CARROT MATCHSTICK SHRED — 4/5 LB CS</t>
  </si>
  <si>
    <t>CARROT MATCHSTICK SHRED — 5 LB EA</t>
  </si>
  <si>
    <t>CARROT SHREDDED — 4/5 LB CS</t>
  </si>
  <si>
    <t>CARROT SHREDDED — 5 LB BAG</t>
  </si>
  <si>
    <t>CARROT SLICED — 4/5 LB CS</t>
  </si>
  <si>
    <t>CARROT SLICED — 5 LB EA</t>
  </si>
  <si>
    <t>CARROT-ASAP MATCHSTX</t>
  </si>
  <si>
    <t>0.125x2</t>
  </si>
  <si>
    <t>CARROT-BITES — 100/2 OZ CS</t>
  </si>
  <si>
    <t>CARROT-BITES — 200/1.6 OZ CS</t>
  </si>
  <si>
    <t>CAULIFLOWER FLORETTE</t>
  </si>
  <si>
    <t>CELERY 24 CT</t>
  </si>
  <si>
    <t>CELERY DICED — 4/5 LB CS</t>
  </si>
  <si>
    <t>CELERY DICED — 5 LB EA</t>
  </si>
  <si>
    <t>CHILE-JALAPENO SLICE</t>
  </si>
  <si>
    <t>CHILES DRY ANAHEIM CALIFORNIA</t>
  </si>
  <si>
    <t>CHILES JALAPENO — 10 LB CS</t>
  </si>
  <si>
    <t>CHILES JALAPENO — 2 LB CS</t>
  </si>
  <si>
    <t>CHILES JALAPENO 5 LB</t>
  </si>
  <si>
    <t>CHILES JALAPENO DICE SDLS</t>
  </si>
  <si>
    <t>CHILES JALAPENO DICED</t>
  </si>
  <si>
    <t>CHILES PASILLA</t>
  </si>
  <si>
    <t>CHILES PASILLA SLICED</t>
  </si>
  <si>
    <t>CHILES PASILLA/POBLANO 5LB XL</t>
  </si>
  <si>
    <t>CHILES SERRANO</t>
  </si>
  <si>
    <t>CILANTRO (BUNCH) 6CT BAG</t>
  </si>
  <si>
    <t>CILANTRO (CLN/ICELESS)</t>
  </si>
  <si>
    <t>CILANTRO (CLN/ICELESS) 1#</t>
  </si>
  <si>
    <t>CILANTRO 30 CT</t>
  </si>
  <si>
    <t>CILANTRO 60 CT</t>
  </si>
  <si>
    <t>CIT-TANGERINE PIXIE</t>
  </si>
  <si>
    <t>COLE SLAW (W/CARROTS &amp; RED CABB) — 4/5 LB CS</t>
  </si>
  <si>
    <t>COLE SLAW (W/CARROTS &amp; RED CABB) — 5 LB EA</t>
  </si>
  <si>
    <t>CORN-HUSK BULK</t>
  </si>
  <si>
    <t>CORN-YELLOW</t>
  </si>
  <si>
    <t>CUCUMBER</t>
  </si>
  <si>
    <t>CUCUMBER 42 CT</t>
  </si>
  <si>
    <t>LUG</t>
  </si>
  <si>
    <t>CUCUMBER DICED SK/ON</t>
  </si>
  <si>
    <t>TRAY</t>
  </si>
  <si>
    <t>CUCUMBER HOT HOUSE 12 CT</t>
  </si>
  <si>
    <t>CUCUMBER PERSIAN/LEBANESE</t>
  </si>
  <si>
    <t>CUCUMBER PICKLING 300-400</t>
  </si>
  <si>
    <t>GARLIC PEELED WHL #2</t>
  </si>
  <si>
    <t>GARLIC PEELED, WHOLE</t>
  </si>
  <si>
    <t>GINGER</t>
  </si>
  <si>
    <t>GINGER ROOT 1LB</t>
  </si>
  <si>
    <t>BOX</t>
  </si>
  <si>
    <t>GINGER ROOT 5LB</t>
  </si>
  <si>
    <t>GRAPE RED BULK DESTEMMED</t>
  </si>
  <si>
    <t>GRAPE-RED LOOSE WASHED</t>
  </si>
  <si>
    <t>HERB BASIL 4 OZ BAG</t>
  </si>
  <si>
    <t>HERB BASIL 8 OZ BAG</t>
  </si>
  <si>
    <t>HERB BASIL ASIAN/THAI</t>
  </si>
  <si>
    <t>HERB BASIL THAI</t>
  </si>
  <si>
    <t>HERB BASIL, FRESH</t>
  </si>
  <si>
    <t>HERB CILANTRO</t>
  </si>
  <si>
    <t>HERB MARJORAM</t>
  </si>
  <si>
    <t>HERB PARSLEY ITALIAN/FLAT 6 CT</t>
  </si>
  <si>
    <t>HERB ROSEMARY 4 OZ BAG</t>
  </si>
  <si>
    <t>HERB ROSEMARY 8 OZ BAG</t>
  </si>
  <si>
    <t>HERB SAGE 4 OZ BAG</t>
  </si>
  <si>
    <t>HERB SAGE 8 OZ BAG</t>
  </si>
  <si>
    <t>HERB THYME 4 OZ BAG</t>
  </si>
  <si>
    <t>HERB THYME 8 OZ BAG</t>
  </si>
  <si>
    <t>HONEYDEW CHUNKS DRY PK</t>
  </si>
  <si>
    <t>JICAMA (STICKS)</t>
  </si>
  <si>
    <t>4x0.375</t>
  </si>
  <si>
    <t>JUICE LIME, FRESH</t>
  </si>
  <si>
    <t>GAL</t>
  </si>
  <si>
    <t>JUICE-LEMON</t>
  </si>
  <si>
    <t>JUICE-ORANGE</t>
  </si>
  <si>
    <t>LEMON-GRASS</t>
  </si>
  <si>
    <t>LETTUCE GREEN LEAF 24 CT</t>
  </si>
  <si>
    <t>MANDARIN CLEMENTINES</t>
  </si>
  <si>
    <t>MANDARIN CUTIES 20# BULK DISNEY</t>
  </si>
  <si>
    <t>CUTIES (or equal)</t>
  </si>
  <si>
    <t>MELON-CANTALOUPE (12 SIZE)</t>
  </si>
  <si>
    <t>MELON-WATERMELON SEEDLESS, WHOLE (CASE — VENDOR TO STATE COUNT &amp; CASE WEIGHT)</t>
  </si>
  <si>
    <t>MINT 8 OZ BAG</t>
  </si>
  <si>
    <t>MINT, FRESH</t>
  </si>
  <si>
    <t>ONION DICED</t>
  </si>
  <si>
    <t>ONION DICED YELLOW</t>
  </si>
  <si>
    <t>ONION GREEN ICELESS</t>
  </si>
  <si>
    <t>ONION GREEN, ICELESS / CLEANED</t>
  </si>
  <si>
    <t>ONION RED DICED</t>
  </si>
  <si>
    <t>ONION RED JBO 5 LB</t>
  </si>
  <si>
    <t>ONION YELLOW JUMBO</t>
  </si>
  <si>
    <t>ONION-#2</t>
  </si>
  <si>
    <t>ONION-DICE</t>
  </si>
  <si>
    <t>ORANGE 113 CT, CHOICE</t>
  </si>
  <si>
    <t>ORANGE TANGELO MINNEOLA</t>
  </si>
  <si>
    <t>PEA SNAP STRINGLESS 10#</t>
  </si>
  <si>
    <t>PEAR D'ANJOU 110/120 CT</t>
  </si>
  <si>
    <t>PEPPER GREEN BELL</t>
  </si>
  <si>
    <t>PEPPER GREEN DICED</t>
  </si>
  <si>
    <t>PEPPER RED BELL</t>
  </si>
  <si>
    <t>PEPPER RED BELL XLG</t>
  </si>
  <si>
    <t>PEPPER RED JUL</t>
  </si>
  <si>
    <t>2x0.1875</t>
  </si>
  <si>
    <t>PINEAPPLE CHUNKS (DRY PK)</t>
  </si>
  <si>
    <t>PINEAPPLE CROWNLESS 7/8CT</t>
  </si>
  <si>
    <t>PLUM BLACK 60CT VF</t>
  </si>
  <si>
    <t>POTATO 80 IDAHO 10 OZ</t>
  </si>
  <si>
    <t>POTATO RED, #1 / "A"</t>
  </si>
  <si>
    <t>ROMAINE CHOPPED — 4/5 LB CS</t>
  </si>
  <si>
    <t>ROMAINE CHOPPED — 5 LB BAG</t>
  </si>
  <si>
    <t>ROMAINE SHREDDED 6/2# MEN</t>
  </si>
  <si>
    <t>ROMAINE W/KALE/CARROTS</t>
  </si>
  <si>
    <t>STRAWBERRY</t>
  </si>
  <si>
    <t>DRISCOLL (or equal)</t>
  </si>
  <si>
    <t>FLAT</t>
  </si>
  <si>
    <t>SWEET POTATO ORANGE, MEDIUM / #1</t>
  </si>
  <si>
    <t>SYRUP-DATE</t>
  </si>
  <si>
    <t>TOMATILLO</t>
  </si>
  <si>
    <t>TOMATILLO 5#</t>
  </si>
  <si>
    <t>TOMATILLO WHL PEELED 10#</t>
  </si>
  <si>
    <t>TOMATILLO-PEELED BULK</t>
  </si>
  <si>
    <t>TOMATO LOOSE 5X6</t>
  </si>
  <si>
    <t>IMPERIAL FRESH (or equal)</t>
  </si>
  <si>
    <t>TOMATO-#2</t>
  </si>
  <si>
    <t>TOMATO-5X6 NO SORT, 2-LAYER CASE (APPROX 25 LB)</t>
  </si>
  <si>
    <t>WATERMELON SEEDLESS 3CT</t>
  </si>
  <si>
    <t>WATERMELON SEEDLESS 4/5CT CL</t>
  </si>
  <si>
    <t>SWEET MINI PEPPERS</t>
  </si>
  <si>
    <t>cs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</si>
</sst>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
  </numFmts>
  <fonts count="15">
    <font>
      <sz val="10.0"/>
      <color rgb="FF000000"/>
      <name val="Arial"/>
      <scheme val="minor"/>
    </font>
    <font>
      <b/>
      <sz val="9.0"/>
      <color rgb="FFFF0000"/>
      <name val="Arial"/>
    </font>
    <font>
      <sz val="10.0"/>
      <color theme="1"/>
      <name val="Arial"/>
    </font>
    <font>
      <b/>
      <sz val="8.0"/>
      <color theme="1"/>
      <name val="Arial"/>
    </font>
    <font>
      <b/>
      <sz val="10.0"/>
      <color theme="1"/>
      <name val="Arial"/>
    </font>
    <font/>
    <font>
      <sz val="8.0"/>
      <color theme="1"/>
      <name val="Arial"/>
    </font>
    <font>
      <i/>
      <sz val="8.0"/>
      <color theme="1"/>
      <name val="Arial"/>
    </font>
    <font>
      <sz val="8.0"/>
      <color rgb="FF000000"/>
      <name val="Arial"/>
    </font>
    <font>
      <sz val="11.0"/>
      <color theme="1"/>
      <name val="Arial"/>
    </font>
    <font>
      <i/>
      <sz val="8.0"/>
      <color rgb="FF000000"/>
      <name val="Arial"/>
    </font>
    <font>
      <sz val="10.0"/>
      <color rgb="FF000000"/>
      <name val="Arial"/>
    </font>
    <font>
      <sz val="11.0"/>
      <color rgb="FF000000"/>
      <name val="Arial"/>
    </font>
    <font>
      <i/>
      <sz val="8.0"/>
      <color rgb="FFFF00FF"/>
      <name val="Arial"/>
    </font>
    <font>
      <color theme="1"/>
      <name val="Arial"/>
      <scheme val="minor"/>
    </font>
  </fonts>
  <fills count="7">
    <fill>
      <patternFill patternType="none"/>
    </fill>
    <fill>
      <patternFill patternType="lightGray"/>
    </fill>
    <fill>
      <patternFill patternType="solid">
        <fgColor rgb="FFEAD1DC"/>
        <bgColor rgb="FFEAD1DC"/>
      </patternFill>
    </fill>
    <fill>
      <patternFill patternType="solid">
        <fgColor rgb="FF93C47D"/>
        <bgColor rgb="FF93C47D"/>
      </patternFill>
    </fill>
    <fill>
      <patternFill patternType="solid">
        <fgColor rgb="FFA4C2F4"/>
        <bgColor rgb="FFA4C2F4"/>
      </patternFill>
    </fill>
    <fill>
      <patternFill patternType="solid">
        <fgColor rgb="FFD9EAD3"/>
        <bgColor rgb="FFD9EAD3"/>
      </patternFill>
    </fill>
    <fill>
      <patternFill patternType="solid">
        <fgColor rgb="FFFFFF00"/>
        <bgColor rgb="FFFFFF00"/>
      </patternFill>
    </fill>
  </fills>
  <borders count="15">
    <border/>
    <border>
      <left style="thin">
        <color rgb="FF000000"/>
      </left>
      <right style="thin">
        <color rgb="FF000000"/>
      </right>
      <top style="thin">
        <color rgb="FF000000"/>
      </top>
      <bottom style="thick">
        <color rgb="FF000000"/>
      </bottom>
    </border>
    <border>
      <left/>
      <right/>
      <top/>
      <bottom/>
    </border>
    <border>
      <left style="thick">
        <color rgb="FF000000"/>
      </left>
      <top style="thick">
        <color rgb="FF000000"/>
      </top>
      <bottom/>
    </border>
    <border>
      <top style="thick">
        <color rgb="FF000000"/>
      </top>
      <bottom/>
    </border>
    <border>
      <right style="thick">
        <color rgb="FF000000"/>
      </right>
      <top style="thick">
        <color rgb="FF000000"/>
      </top>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right style="thin">
        <color rgb="FF000000"/>
      </right>
      <top/>
      <bottom style="thin">
        <color rgb="FF000000"/>
      </bottom>
    </border>
    <border>
      <left style="thin">
        <color rgb="FF000000"/>
      </left>
      <right/>
      <top style="thin">
        <color rgb="FF000000"/>
      </top>
      <bottom style="thin">
        <color rgb="FF000000"/>
      </bottom>
    </border>
    <border>
      <left style="thick">
        <color rgb="FF000000"/>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
      <left/>
      <right style="thin">
        <color rgb="FF000000"/>
      </right>
      <top style="thin">
        <color rgb="FF000000"/>
      </top>
      <bottom style="thin">
        <color rgb="FF000000"/>
      </bottom>
    </border>
    <border>
      <left style="thick">
        <color rgb="FF000000"/>
      </left>
      <right style="thin">
        <color rgb="FF000000"/>
      </right>
      <top/>
      <bottom style="thin">
        <color rgb="FF000000"/>
      </bottom>
    </border>
    <border>
      <left style="thin">
        <color rgb="FF000000"/>
      </left>
      <right style="thick">
        <color rgb="FF000000"/>
      </right>
      <top/>
      <bottom style="thin">
        <color rgb="FF000000"/>
      </bottom>
    </border>
  </borders>
  <cellStyleXfs count="1">
    <xf borderId="0" fillId="0" fontId="0" numFmtId="0" applyAlignment="1" applyFont="1"/>
  </cellStyleXfs>
  <cellXfs count="71">
    <xf borderId="0" fillId="0" fontId="0" numFmtId="0" xfId="0" applyAlignment="1" applyFont="1">
      <alignment readingOrder="0" shrinkToFit="0" vertical="bottom" wrapText="0"/>
    </xf>
    <xf borderId="0" fillId="2" fontId="1" numFmtId="0" xfId="0" applyAlignment="1" applyFill="1" applyFont="1">
      <alignment horizontal="left" shrinkToFit="0" vertical="bottom" wrapText="0"/>
    </xf>
    <xf borderId="1" fillId="2" fontId="1" numFmtId="0" xfId="0" applyAlignment="1" applyBorder="1" applyFill="1" applyFont="1">
      <alignment horizontal="left" shrinkToFit="0" vertical="bottom" wrapText="0"/>
    </xf>
    <xf borderId="2" fillId="2" fontId="2" numFmtId="2" xfId="0" applyAlignment="1" applyBorder="1" applyFill="1" applyFont="1" applyNumberFormat="1">
      <alignment horizontal="center" shrinkToFit="0" vertical="bottom" wrapText="0"/>
    </xf>
    <xf borderId="2" fillId="2" fontId="3" numFmtId="2" xfId="0" applyAlignment="1" applyBorder="1" applyFill="1" applyFont="1" applyNumberFormat="1">
      <alignment horizontal="center" shrinkToFit="0" vertical="center" wrapText="1"/>
    </xf>
    <xf borderId="2" fillId="2" fontId="2" numFmtId="0" xfId="0" applyAlignment="1" applyBorder="1" applyFill="1" applyFont="1">
      <alignment shrinkToFit="0" vertical="bottom" wrapText="0"/>
    </xf>
    <xf borderId="2" fillId="2" fontId="2" numFmtId="2" xfId="0" applyAlignment="1" applyBorder="1" applyFill="1" applyFont="1" applyNumberFormat="1">
      <alignment shrinkToFit="0" vertical="bottom" wrapText="0"/>
    </xf>
    <xf borderId="2" fillId="2" fontId="3" numFmtId="0" xfId="0" applyAlignment="1" applyBorder="1" applyFill="1" applyFont="1">
      <alignment horizontal="center" shrinkToFit="0" vertical="center" wrapText="1"/>
    </xf>
    <xf borderId="2" fillId="2" fontId="3" numFmtId="1" xfId="0" applyAlignment="1" applyBorder="1" applyFill="1" applyFont="1" applyNumberFormat="1">
      <alignment horizontal="center" shrinkToFit="0" vertical="center" wrapText="1"/>
    </xf>
    <xf borderId="3" fillId="2" fontId="4" numFmtId="0" xfId="0" applyAlignment="1" applyBorder="1" applyFill="1" applyFont="1">
      <alignment horizontal="center" shrinkToFit="0" vertical="bottom" wrapText="0"/>
    </xf>
    <xf borderId="4" fillId="0" fontId="5" numFmtId="0" xfId="0" applyBorder="1" applyFont="1"/>
    <xf borderId="5" fillId="0" fontId="5" numFmtId="0" xfId="0" applyBorder="1" applyFont="1"/>
    <xf borderId="0" fillId="3" fontId="3" numFmtId="0" xfId="0" applyAlignment="1" applyFill="1" applyFont="1">
      <alignment horizontal="center" readingOrder="0" shrinkToFit="0" vertical="center" wrapText="1"/>
    </xf>
    <xf borderId="6" fillId="3" fontId="3" numFmtId="0" xfId="0" applyAlignment="1" applyBorder="1" applyFill="1" applyFont="1">
      <alignment horizontal="center" shrinkToFit="0" vertical="center" wrapText="1"/>
    </xf>
    <xf borderId="7" fillId="3" fontId="3" numFmtId="2" xfId="0" applyAlignment="1" applyBorder="1" applyFill="1" applyFont="1" applyNumberFormat="1">
      <alignment horizontal="center" shrinkToFit="0" vertical="center" wrapText="1"/>
    </xf>
    <xf borderId="7" fillId="3" fontId="3" numFmtId="0" xfId="0" applyAlignment="1" applyBorder="1" applyFill="1" applyFont="1">
      <alignment horizontal="center" shrinkToFit="0" vertical="center" wrapText="1"/>
    </xf>
    <xf borderId="8" fillId="3" fontId="3" numFmtId="1" xfId="0" applyAlignment="1" applyBorder="1" applyFill="1" applyFont="1" applyNumberFormat="1">
      <alignment horizontal="center" shrinkToFit="0" vertical="center" wrapText="1"/>
    </xf>
    <xf borderId="8" fillId="3" fontId="3" numFmtId="0" xfId="0" applyAlignment="1" applyBorder="1" applyFill="1" applyFont="1">
      <alignment horizontal="center" shrinkToFit="0" vertical="center" wrapText="1"/>
    </xf>
    <xf borderId="7" fillId="4" fontId="3" numFmtId="0" xfId="0" applyAlignment="1" applyBorder="1" applyFill="1" applyFont="1">
      <alignment horizontal="center" shrinkToFit="0" vertical="bottom" wrapText="1"/>
    </xf>
    <xf borderId="9" fillId="4" fontId="3" numFmtId="0" xfId="0" applyAlignment="1" applyBorder="1" applyFill="1" applyFont="1">
      <alignment horizontal="center" readingOrder="0" shrinkToFit="0" vertical="bottom" wrapText="1"/>
    </xf>
    <xf borderId="9" fillId="4" fontId="3" numFmtId="0" xfId="0" applyAlignment="1" applyBorder="1" applyFill="1" applyFont="1">
      <alignment horizontal="center" shrinkToFit="0" vertical="bottom" wrapText="1"/>
    </xf>
    <xf borderId="9" fillId="4" fontId="3" numFmtId="0" xfId="0" applyAlignment="1" applyBorder="1" applyFill="1" applyFont="1">
      <alignment horizontal="center" readingOrder="0" shrinkToFit="0" vertical="center" wrapText="1"/>
    </xf>
    <xf borderId="10" fillId="4" fontId="3" numFmtId="2" xfId="0" applyAlignment="1" applyBorder="1" applyFill="1" applyFont="1" applyNumberFormat="1">
      <alignment horizontal="center" shrinkToFit="0" vertical="bottom" wrapText="1"/>
    </xf>
    <xf borderId="1" fillId="4" fontId="3" numFmtId="2" xfId="0" applyAlignment="1" applyBorder="1" applyFill="1" applyFont="1" applyNumberFormat="1">
      <alignment horizontal="center" shrinkToFit="0" vertical="bottom" wrapText="1"/>
    </xf>
    <xf borderId="7" fillId="3" fontId="3" numFmtId="2" xfId="0" applyAlignment="1" applyBorder="1" applyFill="1" applyFont="1" applyNumberFormat="1">
      <alignment horizontal="center" shrinkToFit="0" vertical="bottom" wrapText="1"/>
    </xf>
    <xf borderId="11" fillId="4" fontId="3" numFmtId="2" xfId="0" applyAlignment="1" applyBorder="1" applyFill="1" applyFont="1" applyNumberFormat="1">
      <alignment horizontal="center" shrinkToFit="0" vertical="bottom" wrapText="1"/>
    </xf>
    <xf borderId="12" fillId="4" fontId="3" numFmtId="0" xfId="0" applyAlignment="1" applyBorder="1" applyFill="1" applyFont="1">
      <alignment horizontal="center" readingOrder="0" shrinkToFit="0" vertical="bottom" wrapText="1"/>
    </xf>
    <xf borderId="8" fillId="3" fontId="3" numFmtId="0" xfId="0" applyAlignment="1" applyBorder="1" applyFill="1" applyFont="1">
      <alignment horizontal="center" shrinkToFit="0" vertical="bottom" wrapText="1"/>
    </xf>
    <xf borderId="8" fillId="4" fontId="3" numFmtId="0" xfId="0" applyAlignment="1" applyBorder="1" applyFill="1" applyFont="1">
      <alignment horizontal="center" shrinkToFit="0" vertical="bottom" wrapText="1"/>
    </xf>
    <xf borderId="8" fillId="4" fontId="3" numFmtId="0" xfId="0" applyAlignment="1" applyBorder="1" applyFill="1" applyFont="1">
      <alignment horizontal="center" shrinkToFit="0" vertical="center" wrapText="1"/>
    </xf>
    <xf borderId="0" fillId="5" fontId="6" numFmtId="0" xfId="0" applyAlignment="1" applyFill="1" applyFont="1">
      <alignment horizontal="left" readingOrder="0" shrinkToFit="0" vertical="bottom" wrapText="1"/>
    </xf>
    <xf borderId="8" fillId="5" fontId="6" numFmtId="0" xfId="0" applyAlignment="1" applyBorder="1" applyFill="1" applyFont="1">
      <alignment horizontal="left" shrinkToFit="0" vertical="bottom" wrapText="1"/>
    </xf>
    <xf borderId="8" fillId="5" fontId="6" numFmtId="0" xfId="0" applyAlignment="1" applyBorder="1" applyFill="1" applyFont="1">
      <alignment horizontal="center" shrinkToFit="0" vertical="bottom" wrapText="0"/>
    </xf>
    <xf borderId="8" fillId="5" fontId="6" numFmtId="2" xfId="0" applyAlignment="1" applyBorder="1" applyFill="1" applyFont="1" applyNumberFormat="1">
      <alignment horizontal="center" shrinkToFit="0" vertical="bottom" wrapText="0"/>
    </xf>
    <xf borderId="8" fillId="5" fontId="7" numFmtId="2" xfId="0" applyAlignment="1" applyBorder="1" applyFill="1" applyFont="1" applyNumberFormat="1">
      <alignment horizontal="center" shrinkToFit="0" vertical="bottom" wrapText="0"/>
    </xf>
    <xf borderId="8" fillId="5" fontId="6" numFmtId="0" xfId="0" applyAlignment="1" applyBorder="1" applyFill="1" applyFont="1">
      <alignment horizontal="center" readingOrder="0" shrinkToFit="0" vertical="bottom" wrapText="0"/>
    </xf>
    <xf borderId="8" fillId="5" fontId="7" numFmtId="0" xfId="0" applyAlignment="1" applyBorder="1" applyFill="1" applyFont="1">
      <alignment horizontal="center" shrinkToFit="0" vertical="bottom" wrapText="0"/>
    </xf>
    <xf borderId="8" fillId="5" fontId="8" numFmtId="1" xfId="0" applyAlignment="1" applyBorder="1" applyFill="1" applyFont="1" applyNumberFormat="1">
      <alignment horizontal="center" shrinkToFit="0" vertical="bottom" wrapText="0"/>
    </xf>
    <xf borderId="8" fillId="3" fontId="7" numFmtId="0" xfId="0" applyAlignment="1" applyBorder="1" applyFill="1" applyFont="1">
      <alignment horizontal="center" shrinkToFit="0" vertical="bottom" wrapText="0"/>
    </xf>
    <xf borderId="7" fillId="6" fontId="2" numFmtId="0" xfId="0" applyAlignment="1" applyBorder="1" applyFill="1" applyFont="1">
      <alignment shrinkToFit="0" vertical="bottom" wrapText="0"/>
    </xf>
    <xf borderId="8" fillId="6" fontId="9" numFmtId="0" xfId="0" applyBorder="1" applyFill="1" applyFont="1"/>
    <xf borderId="13" fillId="6" fontId="2" numFmtId="0" xfId="0" applyAlignment="1" applyBorder="1" applyFill="1" applyFont="1">
      <alignment shrinkToFit="0" vertical="bottom" wrapText="0"/>
    </xf>
    <xf borderId="6" fillId="6" fontId="2" numFmtId="0" xfId="0" applyAlignment="1" applyBorder="1" applyFill="1" applyFont="1">
      <alignment shrinkToFit="0" vertical="bottom" wrapText="0"/>
    </xf>
    <xf borderId="9" fillId="5" fontId="9" numFmtId="0" xfId="0" applyAlignment="1" applyBorder="1" applyFill="1" applyFont="1">
      <alignment horizontal="center" shrinkToFit="0" vertical="bottom" wrapText="0"/>
    </xf>
    <xf borderId="14" fillId="6" fontId="2" numFmtId="0" xfId="0" applyAlignment="1" applyBorder="1" applyFill="1" applyFont="1">
      <alignment shrinkToFit="0" vertical="bottom" wrapText="0"/>
    </xf>
    <xf borderId="8" fillId="6" fontId="2" numFmtId="0" xfId="0" applyAlignment="1" applyBorder="1" applyFill="1" applyFont="1">
      <alignment shrinkToFit="0" vertical="bottom" wrapText="0"/>
    </xf>
    <xf borderId="12" fillId="5" fontId="9" numFmtId="164" xfId="0" applyAlignment="1" applyBorder="1" applyFill="1" applyFont="1" applyNumberFormat="1">
      <alignment horizontal="center" shrinkToFit="0" vertical="bottom" wrapText="0"/>
    </xf>
    <xf borderId="8" fillId="5" fontId="6" numFmtId="1" xfId="0" applyAlignment="1" applyBorder="1" applyFill="1" applyFont="1" applyNumberFormat="1">
      <alignment horizontal="center" readingOrder="0" shrinkToFit="0" vertical="bottom" wrapText="0"/>
    </xf>
    <xf borderId="8" fillId="5" fontId="7" numFmtId="0" xfId="0" applyAlignment="1" applyBorder="1" applyFill="1" applyFont="1">
      <alignment horizontal="center" readingOrder="0" shrinkToFit="0" vertical="bottom" wrapText="0"/>
    </xf>
    <xf borderId="8" fillId="5" fontId="6" numFmtId="1" xfId="0" applyAlignment="1" applyBorder="1" applyFill="1" applyFont="1" applyNumberFormat="1">
      <alignment horizontal="center" shrinkToFit="0" vertical="bottom" wrapText="0"/>
    </xf>
    <xf borderId="0" fillId="5" fontId="8" numFmtId="0" xfId="0" applyAlignment="1" applyFill="1" applyFont="1">
      <alignment horizontal="left" readingOrder="0" shrinkToFit="0" vertical="bottom" wrapText="1"/>
    </xf>
    <xf borderId="8" fillId="5" fontId="8" numFmtId="0" xfId="0" applyAlignment="1" applyBorder="1" applyFill="1" applyFont="1">
      <alignment horizontal="left" shrinkToFit="0" vertical="bottom" wrapText="1"/>
    </xf>
    <xf borderId="8" fillId="5" fontId="8" numFmtId="0" xfId="0" applyAlignment="1" applyBorder="1" applyFill="1" applyFont="1">
      <alignment horizontal="center" shrinkToFit="0" vertical="bottom" wrapText="0"/>
    </xf>
    <xf borderId="8" fillId="5" fontId="8" numFmtId="2" xfId="0" applyAlignment="1" applyBorder="1" applyFill="1" applyFont="1" applyNumberFormat="1">
      <alignment horizontal="center" shrinkToFit="0" vertical="bottom" wrapText="0"/>
    </xf>
    <xf borderId="8" fillId="5" fontId="10" numFmtId="2" xfId="0" applyAlignment="1" applyBorder="1" applyFill="1" applyFont="1" applyNumberFormat="1">
      <alignment horizontal="center" shrinkToFit="0" vertical="bottom" wrapText="0"/>
    </xf>
    <xf borderId="8" fillId="5" fontId="8" numFmtId="0" xfId="0" applyAlignment="1" applyBorder="1" applyFill="1" applyFont="1">
      <alignment horizontal="center" readingOrder="0" shrinkToFit="0" vertical="bottom" wrapText="0"/>
    </xf>
    <xf borderId="8" fillId="5" fontId="10" numFmtId="0" xfId="0" applyAlignment="1" applyBorder="1" applyFill="1" applyFont="1">
      <alignment horizontal="center" shrinkToFit="0" vertical="bottom" wrapText="0"/>
    </xf>
    <xf borderId="8" fillId="3" fontId="10" numFmtId="0" xfId="0" applyAlignment="1" applyBorder="1" applyFill="1" applyFont="1">
      <alignment horizontal="center" shrinkToFit="0" vertical="bottom" wrapText="0"/>
    </xf>
    <xf borderId="7" fillId="6" fontId="11" numFmtId="0" xfId="0" applyAlignment="1" applyBorder="1" applyFill="1" applyFont="1">
      <alignment shrinkToFit="0" vertical="bottom" wrapText="0"/>
    </xf>
    <xf borderId="13" fillId="6" fontId="11" numFmtId="0" xfId="0" applyAlignment="1" applyBorder="1" applyFill="1" applyFont="1">
      <alignment shrinkToFit="0" vertical="bottom" wrapText="0"/>
    </xf>
    <xf borderId="6" fillId="6" fontId="11" numFmtId="0" xfId="0" applyAlignment="1" applyBorder="1" applyFill="1" applyFont="1">
      <alignment shrinkToFit="0" vertical="bottom" wrapText="0"/>
    </xf>
    <xf borderId="9" fillId="5" fontId="12" numFmtId="0" xfId="0" applyAlignment="1" applyBorder="1" applyFill="1" applyFont="1">
      <alignment horizontal="center" shrinkToFit="0" vertical="bottom" wrapText="0"/>
    </xf>
    <xf borderId="14" fillId="6" fontId="11" numFmtId="0" xfId="0" applyAlignment="1" applyBorder="1" applyFill="1" applyFont="1">
      <alignment shrinkToFit="0" vertical="bottom" wrapText="0"/>
    </xf>
    <xf borderId="8" fillId="6" fontId="11" numFmtId="0" xfId="0" applyAlignment="1" applyBorder="1" applyFill="1" applyFont="1">
      <alignment shrinkToFit="0" vertical="bottom" wrapText="0"/>
    </xf>
    <xf borderId="12" fillId="5" fontId="12" numFmtId="164" xfId="0" applyAlignment="1" applyBorder="1" applyFill="1" applyFont="1" applyNumberFormat="1">
      <alignment horizontal="center" shrinkToFit="0" vertical="bottom" wrapText="0"/>
    </xf>
    <xf borderId="8" fillId="5" fontId="8" numFmtId="1" xfId="0" applyAlignment="1" applyBorder="1" applyFill="1" applyFont="1" applyNumberFormat="1">
      <alignment horizontal="center" readingOrder="0" shrinkToFit="0" vertical="bottom" wrapText="0"/>
    </xf>
    <xf borderId="8" fillId="5" fontId="10" numFmtId="0" xfId="0" applyAlignment="1" applyBorder="1" applyFill="1" applyFont="1">
      <alignment horizontal="center" readingOrder="0" shrinkToFit="0" vertical="bottom" wrapText="0"/>
    </xf>
    <xf borderId="8" fillId="5" fontId="6" numFmtId="0" xfId="0" applyAlignment="1" applyBorder="1" applyFill="1" applyFont="1">
      <alignment horizontal="left" readingOrder="0" shrinkToFit="0" vertical="bottom" wrapText="1"/>
    </xf>
    <xf borderId="8" fillId="5" fontId="8" numFmtId="0" xfId="0" applyAlignment="1" applyBorder="1" applyFill="1" applyFont="1">
      <alignment horizontal="left" readingOrder="0" shrinkToFit="0" vertical="bottom" wrapText="1"/>
    </xf>
    <xf borderId="8" fillId="3" fontId="13" numFmtId="0" xfId="0" applyAlignment="1" applyBorder="1" applyFill="1" applyFont="1">
      <alignment horizontal="center" shrinkToFit="0" vertical="bottom" wrapText="0"/>
    </xf>
    <xf borderId="0" fillId="0" fontId="14" numFmtId="2" xfId="0" applyFont="1" applyNumberFormat="1"/>
  </cellXfs>
  <cellStyles count="1">
    <cellStyle xfId="0" name="Normal" builtinId="0"/>
  </cellStyles>
  <dxfs count="2">
    <dxf>
      <font>
        <color rgb="FFFF0000"/>
      </font>
      <fill>
        <patternFill patternType="none"/>
      </fill>
      <border/>
    </dxf>
    <dxf>
      <font>
        <color rgb="FF000000"/>
      </font>
      <fill>
        <patternFill patternType="solid">
          <fgColor rgb="FFFF0000"/>
          <bgColor rgb="FFFF000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2.0" topLeftCell="C3" activePane="bottomRight" state="frozen"/>
      <selection activeCell="C1" sqref="C1" pane="topRight"/>
      <selection activeCell="A3" sqref="A3" pane="bottomLeft"/>
      <selection activeCell="C3" sqref="C3" pane="bottomRight"/>
    </sheetView>
  </sheetViews>
  <sheetFormatPr customHeight="1" defaultColWidth="12.63" defaultRowHeight="15.0"/>
  <cols>
    <col customWidth="1" min="1" max="1" width="5.13"/>
    <col customWidth="1" min="2" max="2" width="37.63"/>
    <col customWidth="1" min="3" max="3" width="13.0"/>
    <col customWidth="1" min="4" max="4" width="14.25"/>
    <col customWidth="1" min="5" max="5" width="12.75"/>
    <col customWidth="1" hidden="1" min="6" max="6" width="12.75"/>
    <col customWidth="1" min="7" max="7" width="9.88"/>
    <col customWidth="1" min="8" max="8" width="15.88"/>
    <col customWidth="1" min="9" max="9" width="15.75"/>
    <col customWidth="1" min="10" max="10" width="13.75"/>
    <col customWidth="1" min="11" max="11" width="13.63"/>
    <col customWidth="1" min="12" max="12" width="17.38"/>
    <col customWidth="1" hidden="1" min="13" max="13" width="16.38"/>
    <col customWidth="1" min="16" max="16" width="24.13"/>
    <col customWidth="1" min="17" max="17" width="15.38"/>
    <col customWidth="1" min="18" max="18" width="15.5"/>
    <col customWidth="1" min="19" max="19" width="35.88"/>
    <col customWidth="1" min="20" max="20" width="14.13"/>
    <col customWidth="1" min="21" max="21" width="12.63"/>
    <col customWidth="1" min="22" max="26" width="15.38"/>
    <col customWidth="1" min="27" max="27" width="16.5"/>
    <col customWidth="1" min="30" max="31" width="11.38"/>
    <col customWidth="1" min="32" max="32" width="45.13"/>
    <col customWidth="1" min="33" max="33" width="5.63"/>
  </cols>
  <sheetData>
    <row r="1" ht="117.0" customHeight="1">
      <c r="A1" s="1"/>
      <c r="B1" s="2" t="s">
        <v>0</v>
      </c>
      <c r="C1" s="3"/>
      <c r="D1" s="4"/>
      <c r="E1" s="5"/>
      <c r="F1" s="5"/>
      <c r="G1" s="5"/>
      <c r="H1" s="5"/>
      <c r="I1" s="6"/>
      <c r="J1" s="5"/>
      <c r="K1" s="6"/>
      <c r="L1" s="5"/>
      <c r="M1" s="7"/>
      <c r="N1" s="8"/>
      <c r="O1" s="7"/>
      <c r="P1" s="7"/>
      <c r="Q1" s="7"/>
      <c r="R1" s="7"/>
      <c r="S1" s="7"/>
      <c r="T1" s="7"/>
      <c r="U1" s="7"/>
      <c r="V1" s="9" t="s">
        <v>1</v>
      </c>
      <c r="W1" s="10"/>
      <c r="X1" s="10"/>
      <c r="Y1" s="10"/>
      <c r="Z1" s="10"/>
      <c r="AA1" s="10"/>
      <c r="AB1" s="11"/>
      <c r="AC1" s="5"/>
      <c r="AD1" s="5"/>
      <c r="AE1" s="5"/>
      <c r="AF1" s="5"/>
      <c r="AG1" s="7"/>
    </row>
    <row r="2" ht="84.0" customHeight="1">
      <c r="A2" s="12" t="s">
        <v>2</v>
      </c>
      <c r="B2" s="13" t="s">
        <v>3</v>
      </c>
      <c r="C2" s="14" t="s">
        <v>4</v>
      </c>
      <c r="D2" s="14" t="s">
        <v>5</v>
      </c>
      <c r="E2" s="14" t="s">
        <v>6</v>
      </c>
      <c r="F2" s="14" t="s">
        <v>7</v>
      </c>
      <c r="G2" s="14" t="s">
        <v>8</v>
      </c>
      <c r="H2" s="14" t="s">
        <v>9</v>
      </c>
      <c r="I2" s="14" t="s">
        <v>10</v>
      </c>
      <c r="J2" s="14" t="s">
        <v>11</v>
      </c>
      <c r="K2" s="14" t="s">
        <v>12</v>
      </c>
      <c r="L2" s="14" t="s">
        <v>13</v>
      </c>
      <c r="M2" s="15" t="s">
        <v>14</v>
      </c>
      <c r="N2" s="16" t="s">
        <v>15</v>
      </c>
      <c r="O2" s="17" t="s">
        <v>16</v>
      </c>
      <c r="P2" s="17" t="s">
        <v>17</v>
      </c>
      <c r="Q2" s="18" t="s">
        <v>18</v>
      </c>
      <c r="R2" s="19" t="s">
        <v>19</v>
      </c>
      <c r="S2" s="20" t="s">
        <v>20</v>
      </c>
      <c r="T2" s="21" t="s">
        <v>21</v>
      </c>
      <c r="U2" s="21" t="s">
        <v>22</v>
      </c>
      <c r="V2" s="22" t="s">
        <v>5</v>
      </c>
      <c r="W2" s="23" t="s">
        <v>8</v>
      </c>
      <c r="X2" s="23" t="s">
        <v>23</v>
      </c>
      <c r="Y2" s="23" t="s">
        <v>10</v>
      </c>
      <c r="Z2" s="23" t="s">
        <v>11</v>
      </c>
      <c r="AA2" s="24" t="s">
        <v>14</v>
      </c>
      <c r="AB2" s="25" t="s">
        <v>12</v>
      </c>
      <c r="AC2" s="26" t="s">
        <v>24</v>
      </c>
      <c r="AD2" s="27" t="s">
        <v>25</v>
      </c>
      <c r="AE2" s="28" t="s">
        <v>26</v>
      </c>
      <c r="AF2" s="28" t="s">
        <v>27</v>
      </c>
      <c r="AG2" s="29"/>
    </row>
    <row r="3" ht="12.75" customHeight="1">
      <c r="A3" s="30">
        <v>1.0</v>
      </c>
      <c r="B3" s="31" t="s">
        <v>28</v>
      </c>
      <c r="C3" s="32"/>
      <c r="D3" s="32">
        <v>1.0</v>
      </c>
      <c r="E3" s="32">
        <v>0.5</v>
      </c>
      <c r="F3" s="32"/>
      <c r="G3" s="32">
        <v>5.0</v>
      </c>
      <c r="H3" s="32" t="s">
        <v>29</v>
      </c>
      <c r="I3" s="33">
        <f>IF(H3="CT","-",IF(H3="CAN",IF(G3="#10",7,IF(G3="#5",3.5,"-")),IF(ISNUMBER(G3),IF(H3="OZ",G3/16,IF(H3="GAL",G3*8.6,IF(OR(H3="GM",H3="GR"),G3/453.592,IF(H3="KG",G3*2.20462,IF(H3="LB",G3,G3))))),"-")))</f>
        <v>5</v>
      </c>
      <c r="J3" s="32" t="s">
        <v>30</v>
      </c>
      <c r="K3" s="34">
        <f>IF(OR(I3="-",NOT(ISNUMBER(I3)),NOT(ISNUMBER(D3))),"-",D3*I3)</f>
        <v>5</v>
      </c>
      <c r="L3" s="35" t="b">
        <v>0</v>
      </c>
      <c r="M3" s="36" t="str">
        <f t="shared" ref="M3:M139" si="1">CONCATENATE(B3," (",D3," ",H3,") per ", J3)</f>
        <v>APPLE DICED GRN N/SKIN (1 LB) per BAG</v>
      </c>
      <c r="N3" s="37">
        <f t="shared" ref="N3:N10" si="2">O3/10</f>
        <v>2.9</v>
      </c>
      <c r="O3" s="36">
        <v>29.0</v>
      </c>
      <c r="P3" s="38" t="s">
        <v>31</v>
      </c>
      <c r="Q3" s="39"/>
      <c r="R3" s="39"/>
      <c r="S3" s="39"/>
      <c r="T3" s="40" t="s">
        <v>32</v>
      </c>
      <c r="U3" s="39"/>
      <c r="V3" s="41"/>
      <c r="W3" s="42"/>
      <c r="X3" s="42"/>
      <c r="Y3" s="42"/>
      <c r="Z3" s="42"/>
      <c r="AA3" s="43" t="str">
        <f t="shared" ref="AA3:AA140" si="3">CONCATENATE(D3," (",G3," ",H3,") per ", J3)</f>
        <v>1 (5 LB) per BAG</v>
      </c>
      <c r="AB3" s="44"/>
      <c r="AC3" s="45"/>
      <c r="AD3" s="46" t="str">
        <f t="shared" ref="AD3:AD140" si="4">IFERROR(AC3/V3,"-")</f>
        <v>-</v>
      </c>
      <c r="AE3" s="42"/>
      <c r="AF3" s="39"/>
      <c r="AG3" s="39"/>
    </row>
    <row r="4" ht="12.75" customHeight="1">
      <c r="A4" s="30">
        <v>2.0</v>
      </c>
      <c r="B4" s="31" t="s">
        <v>33</v>
      </c>
      <c r="C4" s="32"/>
      <c r="D4" s="32">
        <v>125.0</v>
      </c>
      <c r="E4" s="32"/>
      <c r="F4" s="32"/>
      <c r="G4" s="35">
        <v>1.0</v>
      </c>
      <c r="H4" s="32" t="s">
        <v>34</v>
      </c>
      <c r="I4" s="33">
        <f t="shared" ref="I4:I7" si="5">IF(AND(ISNUMBER(K4),ISNUMBER(D4),D4&lt;&gt;0),K4/D4,"-")</f>
        <v>0.32</v>
      </c>
      <c r="J4" s="32" t="s">
        <v>35</v>
      </c>
      <c r="K4" s="34">
        <v>40.0</v>
      </c>
      <c r="L4" s="35" t="b">
        <v>1</v>
      </c>
      <c r="M4" s="36" t="str">
        <f t="shared" si="1"/>
        <v>APPLE FUJI 125 CT XF N/STKRS (125 CT) per CS</v>
      </c>
      <c r="N4" s="37">
        <f t="shared" si="2"/>
        <v>42.6</v>
      </c>
      <c r="O4" s="36">
        <v>426.0</v>
      </c>
      <c r="P4" s="38" t="s">
        <v>31</v>
      </c>
      <c r="Q4" s="39"/>
      <c r="R4" s="39"/>
      <c r="S4" s="39"/>
      <c r="T4" s="40" t="s">
        <v>32</v>
      </c>
      <c r="U4" s="39"/>
      <c r="V4" s="41"/>
      <c r="W4" s="42"/>
      <c r="X4" s="42"/>
      <c r="Y4" s="42"/>
      <c r="Z4" s="42"/>
      <c r="AA4" s="43" t="str">
        <f t="shared" si="3"/>
        <v>125 (1 CT) per CS</v>
      </c>
      <c r="AB4" s="44"/>
      <c r="AC4" s="45"/>
      <c r="AD4" s="46" t="str">
        <f t="shared" si="4"/>
        <v>-</v>
      </c>
      <c r="AE4" s="42"/>
      <c r="AF4" s="39"/>
      <c r="AG4" s="39"/>
    </row>
    <row r="5" ht="12.75" customHeight="1">
      <c r="A5" s="30">
        <v>3.0</v>
      </c>
      <c r="B5" s="31" t="s">
        <v>36</v>
      </c>
      <c r="C5" s="32"/>
      <c r="D5" s="32">
        <v>125.0</v>
      </c>
      <c r="E5" s="32"/>
      <c r="F5" s="32"/>
      <c r="G5" s="35">
        <v>1.0</v>
      </c>
      <c r="H5" s="32" t="s">
        <v>34</v>
      </c>
      <c r="I5" s="33">
        <f t="shared" si="5"/>
        <v>0.32</v>
      </c>
      <c r="J5" s="32" t="s">
        <v>35</v>
      </c>
      <c r="K5" s="34">
        <v>40.0</v>
      </c>
      <c r="L5" s="35" t="b">
        <v>1</v>
      </c>
      <c r="M5" s="36" t="str">
        <f t="shared" si="1"/>
        <v>APPLE GALA 125CT N/STKRS (125 CT) per CS</v>
      </c>
      <c r="N5" s="37">
        <f t="shared" si="2"/>
        <v>23.6</v>
      </c>
      <c r="O5" s="36">
        <v>236.0</v>
      </c>
      <c r="P5" s="38" t="s">
        <v>31</v>
      </c>
      <c r="Q5" s="39"/>
      <c r="R5" s="39"/>
      <c r="S5" s="39"/>
      <c r="T5" s="40" t="s">
        <v>32</v>
      </c>
      <c r="U5" s="39"/>
      <c r="V5" s="41"/>
      <c r="W5" s="42"/>
      <c r="X5" s="42"/>
      <c r="Y5" s="42"/>
      <c r="Z5" s="42"/>
      <c r="AA5" s="43" t="str">
        <f t="shared" si="3"/>
        <v>125 (1 CT) per CS</v>
      </c>
      <c r="AB5" s="44"/>
      <c r="AC5" s="45"/>
      <c r="AD5" s="46" t="str">
        <f t="shared" si="4"/>
        <v>-</v>
      </c>
      <c r="AE5" s="42"/>
      <c r="AF5" s="39"/>
      <c r="AG5" s="39"/>
    </row>
    <row r="6" ht="12.75" customHeight="1">
      <c r="A6" s="30">
        <v>4.0</v>
      </c>
      <c r="B6" s="31" t="s">
        <v>37</v>
      </c>
      <c r="C6" s="32"/>
      <c r="D6" s="32">
        <v>113.0</v>
      </c>
      <c r="E6" s="32"/>
      <c r="F6" s="32"/>
      <c r="G6" s="35">
        <v>1.0</v>
      </c>
      <c r="H6" s="32" t="s">
        <v>34</v>
      </c>
      <c r="I6" s="33">
        <f t="shared" si="5"/>
        <v>0.3539823009</v>
      </c>
      <c r="J6" s="32" t="s">
        <v>35</v>
      </c>
      <c r="K6" s="34">
        <v>40.0</v>
      </c>
      <c r="L6" s="35" t="b">
        <v>1</v>
      </c>
      <c r="M6" s="36" t="str">
        <f t="shared" si="1"/>
        <v>APPLE GRANNY SM 113 XFCY N/STKRS (113 CT) per CS</v>
      </c>
      <c r="N6" s="37">
        <f t="shared" si="2"/>
        <v>0.4</v>
      </c>
      <c r="O6" s="36">
        <v>4.0</v>
      </c>
      <c r="P6" s="38" t="s">
        <v>31</v>
      </c>
      <c r="Q6" s="39"/>
      <c r="R6" s="39"/>
      <c r="S6" s="39"/>
      <c r="T6" s="40" t="s">
        <v>32</v>
      </c>
      <c r="U6" s="39"/>
      <c r="V6" s="41"/>
      <c r="W6" s="42"/>
      <c r="X6" s="42"/>
      <c r="Y6" s="42"/>
      <c r="Z6" s="42"/>
      <c r="AA6" s="43" t="str">
        <f t="shared" si="3"/>
        <v>113 (1 CT) per CS</v>
      </c>
      <c r="AB6" s="44"/>
      <c r="AC6" s="45"/>
      <c r="AD6" s="46" t="str">
        <f t="shared" si="4"/>
        <v>-</v>
      </c>
      <c r="AE6" s="42"/>
      <c r="AF6" s="39"/>
      <c r="AG6" s="39"/>
    </row>
    <row r="7" ht="12.75" customHeight="1">
      <c r="A7" s="30">
        <v>5.0</v>
      </c>
      <c r="B7" s="31" t="s">
        <v>38</v>
      </c>
      <c r="C7" s="32"/>
      <c r="D7" s="32">
        <v>125.0</v>
      </c>
      <c r="E7" s="32"/>
      <c r="F7" s="32"/>
      <c r="G7" s="35">
        <v>1.0</v>
      </c>
      <c r="H7" s="32" t="s">
        <v>34</v>
      </c>
      <c r="I7" s="33">
        <f t="shared" si="5"/>
        <v>0.32</v>
      </c>
      <c r="J7" s="32" t="s">
        <v>35</v>
      </c>
      <c r="K7" s="34">
        <v>40.0</v>
      </c>
      <c r="L7" s="35" t="b">
        <v>1</v>
      </c>
      <c r="M7" s="36" t="str">
        <f t="shared" si="1"/>
        <v>APPLE RED DEL 125 XF N/STKRS (125 CT) per CS</v>
      </c>
      <c r="N7" s="37">
        <f t="shared" si="2"/>
        <v>11.6</v>
      </c>
      <c r="O7" s="36">
        <v>116.0</v>
      </c>
      <c r="P7" s="38" t="s">
        <v>31</v>
      </c>
      <c r="Q7" s="39"/>
      <c r="R7" s="39"/>
      <c r="S7" s="39"/>
      <c r="T7" s="40" t="s">
        <v>32</v>
      </c>
      <c r="U7" s="39"/>
      <c r="V7" s="41"/>
      <c r="W7" s="42"/>
      <c r="X7" s="42"/>
      <c r="Y7" s="42"/>
      <c r="Z7" s="42"/>
      <c r="AA7" s="43" t="str">
        <f t="shared" si="3"/>
        <v>125 (1 CT) per CS</v>
      </c>
      <c r="AB7" s="44"/>
      <c r="AC7" s="45"/>
      <c r="AD7" s="46" t="str">
        <f t="shared" si="4"/>
        <v>-</v>
      </c>
      <c r="AE7" s="42"/>
      <c r="AF7" s="39"/>
      <c r="AG7" s="39"/>
    </row>
    <row r="8" ht="12.75" customHeight="1">
      <c r="A8" s="30">
        <v>6.0</v>
      </c>
      <c r="B8" s="31" t="s">
        <v>39</v>
      </c>
      <c r="C8" s="32"/>
      <c r="D8" s="32">
        <v>100.0</v>
      </c>
      <c r="E8" s="32"/>
      <c r="F8" s="32"/>
      <c r="G8" s="32">
        <v>2.0</v>
      </c>
      <c r="H8" s="32" t="s">
        <v>40</v>
      </c>
      <c r="I8" s="33">
        <f>IF(H8="CT","-",IF(H8="CAN",IF(G8="#10",7,IF(G8="#5",3.5,"-")),IF(ISNUMBER(G8),IF(H8="OZ",G8/16,IF(H8="GAL",G8*8.6,IF(OR(H8="GM",H8="GR"),G8/453.592,IF(H8="KG",G8*2.20462,IF(H8="LB",G8,G8))))),"-")))</f>
        <v>0.125</v>
      </c>
      <c r="J8" s="32" t="s">
        <v>35</v>
      </c>
      <c r="K8" s="34">
        <f>IF(OR(I8="-",NOT(ISNUMBER(I8)),NOT(ISNUMBER(D8))),"-",D8*I8)</f>
        <v>12.5</v>
      </c>
      <c r="L8" s="35" t="b">
        <v>1</v>
      </c>
      <c r="M8" s="36" t="str">
        <f t="shared" si="1"/>
        <v>APPLE SLICED-MIXED (100 OZ) per CS</v>
      </c>
      <c r="N8" s="37">
        <f t="shared" si="2"/>
        <v>3.5</v>
      </c>
      <c r="O8" s="36">
        <v>35.0</v>
      </c>
      <c r="P8" s="38" t="s">
        <v>31</v>
      </c>
      <c r="Q8" s="39"/>
      <c r="R8" s="39"/>
      <c r="S8" s="39"/>
      <c r="T8" s="40" t="s">
        <v>32</v>
      </c>
      <c r="U8" s="39"/>
      <c r="V8" s="41"/>
      <c r="W8" s="42"/>
      <c r="X8" s="42"/>
      <c r="Y8" s="42"/>
      <c r="Z8" s="42"/>
      <c r="AA8" s="43" t="str">
        <f t="shared" si="3"/>
        <v>100 (2 OZ) per CS</v>
      </c>
      <c r="AB8" s="44"/>
      <c r="AC8" s="45"/>
      <c r="AD8" s="46" t="str">
        <f t="shared" si="4"/>
        <v>-</v>
      </c>
      <c r="AE8" s="42"/>
      <c r="AF8" s="39"/>
      <c r="AG8" s="39"/>
    </row>
    <row r="9" ht="12.75" customHeight="1">
      <c r="A9" s="30">
        <v>7.0</v>
      </c>
      <c r="B9" s="31" t="s">
        <v>41</v>
      </c>
      <c r="C9" s="32"/>
      <c r="D9" s="32">
        <v>80.0</v>
      </c>
      <c r="E9" s="32"/>
      <c r="F9" s="32"/>
      <c r="G9" s="35">
        <v>1.0</v>
      </c>
      <c r="H9" s="32" t="s">
        <v>34</v>
      </c>
      <c r="I9" s="33">
        <f t="shared" ref="I9:I11" si="6">IF(AND(ISNUMBER(K9),ISNUMBER(D9),D9&lt;&gt;0),K9/D9,"-")</f>
        <v>0.5</v>
      </c>
      <c r="J9" s="32" t="s">
        <v>35</v>
      </c>
      <c r="K9" s="34">
        <v>40.0</v>
      </c>
      <c r="L9" s="35" t="b">
        <v>1</v>
      </c>
      <c r="M9" s="36" t="str">
        <f t="shared" si="1"/>
        <v>APPLE-GALA NO STICKER (80 CT) per CS</v>
      </c>
      <c r="N9" s="37">
        <f t="shared" si="2"/>
        <v>3</v>
      </c>
      <c r="O9" s="36">
        <v>30.0</v>
      </c>
      <c r="P9" s="38" t="s">
        <v>31</v>
      </c>
      <c r="Q9" s="39"/>
      <c r="R9" s="39"/>
      <c r="S9" s="39"/>
      <c r="T9" s="40" t="s">
        <v>32</v>
      </c>
      <c r="U9" s="39"/>
      <c r="V9" s="41"/>
      <c r="W9" s="42"/>
      <c r="X9" s="42"/>
      <c r="Y9" s="42"/>
      <c r="Z9" s="42"/>
      <c r="AA9" s="43" t="str">
        <f t="shared" si="3"/>
        <v>80 (1 CT) per CS</v>
      </c>
      <c r="AB9" s="44"/>
      <c r="AC9" s="45"/>
      <c r="AD9" s="46" t="str">
        <f t="shared" si="4"/>
        <v>-</v>
      </c>
      <c r="AE9" s="42"/>
      <c r="AF9" s="39"/>
      <c r="AG9" s="39"/>
    </row>
    <row r="10" ht="12.75" customHeight="1">
      <c r="A10" s="30">
        <v>8.0</v>
      </c>
      <c r="B10" s="31" t="s">
        <v>42</v>
      </c>
      <c r="C10" s="32"/>
      <c r="D10" s="32">
        <v>80.0</v>
      </c>
      <c r="E10" s="32"/>
      <c r="F10" s="32"/>
      <c r="G10" s="35">
        <v>1.0</v>
      </c>
      <c r="H10" s="32" t="s">
        <v>34</v>
      </c>
      <c r="I10" s="33">
        <f t="shared" si="6"/>
        <v>0.5</v>
      </c>
      <c r="J10" s="32" t="s">
        <v>35</v>
      </c>
      <c r="K10" s="34">
        <v>40.0</v>
      </c>
      <c r="L10" s="35" t="b">
        <v>1</v>
      </c>
      <c r="M10" s="36" t="str">
        <f t="shared" si="1"/>
        <v>APPLE-GRANNY SMITH NO STI (80 CT) per CS</v>
      </c>
      <c r="N10" s="37">
        <f t="shared" si="2"/>
        <v>0.2</v>
      </c>
      <c r="O10" s="36">
        <v>2.0</v>
      </c>
      <c r="P10" s="38" t="s">
        <v>31</v>
      </c>
      <c r="Q10" s="39"/>
      <c r="R10" s="39"/>
      <c r="S10" s="39"/>
      <c r="T10" s="40" t="s">
        <v>32</v>
      </c>
      <c r="U10" s="39"/>
      <c r="V10" s="41"/>
      <c r="W10" s="42"/>
      <c r="X10" s="42"/>
      <c r="Y10" s="42"/>
      <c r="Z10" s="42"/>
      <c r="AA10" s="43" t="str">
        <f t="shared" si="3"/>
        <v>80 (1 CT) per CS</v>
      </c>
      <c r="AB10" s="44"/>
      <c r="AC10" s="45"/>
      <c r="AD10" s="46" t="str">
        <f t="shared" si="4"/>
        <v>-</v>
      </c>
      <c r="AE10" s="42"/>
      <c r="AF10" s="39"/>
      <c r="AG10" s="39"/>
    </row>
    <row r="11" ht="12.75" customHeight="1">
      <c r="A11" s="30">
        <v>9.0</v>
      </c>
      <c r="B11" s="31" t="s">
        <v>43</v>
      </c>
      <c r="C11" s="32"/>
      <c r="D11" s="32">
        <v>24.0</v>
      </c>
      <c r="E11" s="32"/>
      <c r="F11" s="32"/>
      <c r="G11" s="35">
        <v>1.0</v>
      </c>
      <c r="H11" s="32" t="s">
        <v>34</v>
      </c>
      <c r="I11" s="33">
        <f t="shared" si="6"/>
        <v>0.5208333333</v>
      </c>
      <c r="J11" s="32" t="s">
        <v>35</v>
      </c>
      <c r="K11" s="34">
        <v>12.5</v>
      </c>
      <c r="L11" s="35" t="b">
        <v>1</v>
      </c>
      <c r="M11" s="36" t="str">
        <f t="shared" si="1"/>
        <v>AVOCADO 24CT (24 CT) per CS</v>
      </c>
      <c r="N11" s="47">
        <v>1.0</v>
      </c>
      <c r="O11" s="48">
        <v>5.0</v>
      </c>
      <c r="P11" s="38" t="s">
        <v>31</v>
      </c>
      <c r="Q11" s="39"/>
      <c r="R11" s="39"/>
      <c r="S11" s="39"/>
      <c r="T11" s="40" t="s">
        <v>32</v>
      </c>
      <c r="U11" s="39"/>
      <c r="V11" s="41"/>
      <c r="W11" s="42"/>
      <c r="X11" s="42"/>
      <c r="Y11" s="42"/>
      <c r="Z11" s="42"/>
      <c r="AA11" s="43" t="str">
        <f t="shared" si="3"/>
        <v>24 (1 CT) per CS</v>
      </c>
      <c r="AB11" s="44"/>
      <c r="AC11" s="45"/>
      <c r="AD11" s="46" t="str">
        <f t="shared" si="4"/>
        <v>-</v>
      </c>
      <c r="AE11" s="42"/>
      <c r="AF11" s="39"/>
      <c r="AG11" s="39"/>
    </row>
    <row r="12" ht="12.75" customHeight="1">
      <c r="A12" s="30">
        <v>11.0</v>
      </c>
      <c r="B12" s="31" t="s">
        <v>44</v>
      </c>
      <c r="C12" s="32"/>
      <c r="D12" s="32">
        <v>1.0</v>
      </c>
      <c r="E12" s="32"/>
      <c r="F12" s="32"/>
      <c r="G12" s="32">
        <v>2.0</v>
      </c>
      <c r="H12" s="32" t="s">
        <v>29</v>
      </c>
      <c r="I12" s="33">
        <f t="shared" ref="I12:I14" si="7">IF(H12="CT","-",IF(H12="CAN",IF(G12="#10",7,IF(G12="#5",3.5,"-")),IF(ISNUMBER(G12),IF(H12="OZ",G12/16,IF(H12="GAL",G12*8.6,IF(OR(H12="GM",H12="GR"),G12/453.592,IF(H12="KG",G12*2.20462,IF(H12="LB",G12,G12))))),"-")))</f>
        <v>2</v>
      </c>
      <c r="J12" s="32" t="s">
        <v>35</v>
      </c>
      <c r="K12" s="34">
        <f t="shared" ref="K12:K14" si="8">IF(OR(I12="-",NOT(ISNUMBER(I12)),NOT(ISNUMBER(D12))),"-",D12*I12)</f>
        <v>2</v>
      </c>
      <c r="L12" s="35" t="b">
        <v>0</v>
      </c>
      <c r="M12" s="36" t="str">
        <f t="shared" si="1"/>
        <v>BABY SPINACH 2# (1 LB) per CS</v>
      </c>
      <c r="N12" s="49">
        <f t="shared" ref="N12:N33" si="9">O12/10</f>
        <v>0.4</v>
      </c>
      <c r="O12" s="36">
        <v>4.0</v>
      </c>
      <c r="P12" s="38" t="s">
        <v>31</v>
      </c>
      <c r="Q12" s="39"/>
      <c r="R12" s="39"/>
      <c r="S12" s="39"/>
      <c r="T12" s="40" t="s">
        <v>32</v>
      </c>
      <c r="U12" s="39"/>
      <c r="V12" s="41"/>
      <c r="W12" s="42"/>
      <c r="X12" s="42"/>
      <c r="Y12" s="42"/>
      <c r="Z12" s="42"/>
      <c r="AA12" s="43" t="str">
        <f t="shared" si="3"/>
        <v>1 (2 LB) per CS</v>
      </c>
      <c r="AB12" s="44"/>
      <c r="AC12" s="45"/>
      <c r="AD12" s="46" t="str">
        <f t="shared" si="4"/>
        <v>-</v>
      </c>
      <c r="AE12" s="42"/>
      <c r="AF12" s="39"/>
      <c r="AG12" s="39"/>
    </row>
    <row r="13" ht="12.75" customHeight="1">
      <c r="A13" s="30">
        <v>12.0</v>
      </c>
      <c r="B13" s="31" t="s">
        <v>45</v>
      </c>
      <c r="C13" s="32"/>
      <c r="D13" s="32">
        <v>1.0</v>
      </c>
      <c r="E13" s="32"/>
      <c r="F13" s="32"/>
      <c r="G13" s="32">
        <v>40.0</v>
      </c>
      <c r="H13" s="32" t="s">
        <v>29</v>
      </c>
      <c r="I13" s="33">
        <f t="shared" si="7"/>
        <v>40</v>
      </c>
      <c r="J13" s="32" t="s">
        <v>35</v>
      </c>
      <c r="K13" s="34">
        <f t="shared" si="8"/>
        <v>40</v>
      </c>
      <c r="L13" s="35" t="b">
        <v>0</v>
      </c>
      <c r="M13" s="36" t="str">
        <f t="shared" si="1"/>
        <v>BANANA PETITE #4 GRN/TIP (1 LB) per CS</v>
      </c>
      <c r="N13" s="49">
        <f t="shared" si="9"/>
        <v>0.4</v>
      </c>
      <c r="O13" s="36">
        <v>4.0</v>
      </c>
      <c r="P13" s="38" t="s">
        <v>31</v>
      </c>
      <c r="Q13" s="39"/>
      <c r="R13" s="39"/>
      <c r="S13" s="39"/>
      <c r="T13" s="40" t="s">
        <v>32</v>
      </c>
      <c r="U13" s="39"/>
      <c r="V13" s="41"/>
      <c r="W13" s="42"/>
      <c r="X13" s="42"/>
      <c r="Y13" s="42"/>
      <c r="Z13" s="42"/>
      <c r="AA13" s="43" t="str">
        <f t="shared" si="3"/>
        <v>1 (40 LB) per CS</v>
      </c>
      <c r="AB13" s="44"/>
      <c r="AC13" s="45"/>
      <c r="AD13" s="46" t="str">
        <f t="shared" si="4"/>
        <v>-</v>
      </c>
      <c r="AE13" s="42"/>
      <c r="AF13" s="39"/>
      <c r="AG13" s="39"/>
    </row>
    <row r="14" ht="12.75" customHeight="1">
      <c r="A14" s="30">
        <v>13.0</v>
      </c>
      <c r="B14" s="31" t="s">
        <v>46</v>
      </c>
      <c r="C14" s="32"/>
      <c r="D14" s="32">
        <v>1.0</v>
      </c>
      <c r="E14" s="32"/>
      <c r="F14" s="32"/>
      <c r="G14" s="32">
        <v>40.0</v>
      </c>
      <c r="H14" s="32" t="s">
        <v>29</v>
      </c>
      <c r="I14" s="33">
        <f t="shared" si="7"/>
        <v>40</v>
      </c>
      <c r="J14" s="32" t="s">
        <v>35</v>
      </c>
      <c r="K14" s="34">
        <f t="shared" si="8"/>
        <v>40</v>
      </c>
      <c r="L14" s="35" t="b">
        <v>1</v>
      </c>
      <c r="M14" s="36" t="str">
        <f t="shared" si="1"/>
        <v>BANANA-GREEN TIP (1 LB) per CS</v>
      </c>
      <c r="N14" s="49">
        <f t="shared" si="9"/>
        <v>12.4</v>
      </c>
      <c r="O14" s="36">
        <v>124.0</v>
      </c>
      <c r="P14" s="38" t="s">
        <v>31</v>
      </c>
      <c r="Q14" s="39"/>
      <c r="R14" s="39"/>
      <c r="S14" s="39"/>
      <c r="T14" s="40" t="s">
        <v>32</v>
      </c>
      <c r="U14" s="39"/>
      <c r="V14" s="41"/>
      <c r="W14" s="42"/>
      <c r="X14" s="42"/>
      <c r="Y14" s="42"/>
      <c r="Z14" s="42"/>
      <c r="AA14" s="43" t="str">
        <f t="shared" si="3"/>
        <v>1 (40 LB) per CS</v>
      </c>
      <c r="AB14" s="44"/>
      <c r="AC14" s="45"/>
      <c r="AD14" s="46" t="str">
        <f t="shared" si="4"/>
        <v>-</v>
      </c>
      <c r="AE14" s="42"/>
      <c r="AF14" s="39"/>
      <c r="AG14" s="39"/>
    </row>
    <row r="15" ht="12.75" customHeight="1">
      <c r="A15" s="30">
        <v>14.0</v>
      </c>
      <c r="B15" s="31" t="s">
        <v>47</v>
      </c>
      <c r="C15" s="32"/>
      <c r="D15" s="32">
        <v>150.0</v>
      </c>
      <c r="E15" s="32"/>
      <c r="F15" s="32"/>
      <c r="G15" s="32"/>
      <c r="H15" s="32" t="s">
        <v>34</v>
      </c>
      <c r="I15" s="33">
        <f>IF(AND(ISNUMBER(K15),ISNUMBER(D15),D15&lt;&gt;0),K15/D15,"-")</f>
        <v>0.1666666667</v>
      </c>
      <c r="J15" s="32" t="s">
        <v>35</v>
      </c>
      <c r="K15" s="34">
        <v>25.0</v>
      </c>
      <c r="L15" s="35" t="b">
        <v>1</v>
      </c>
      <c r="M15" s="36" t="str">
        <f t="shared" si="1"/>
        <v>BANANA-PETITE GREEN TIP (150 CT) per CS</v>
      </c>
      <c r="N15" s="49">
        <f t="shared" si="9"/>
        <v>15.4</v>
      </c>
      <c r="O15" s="36">
        <v>154.0</v>
      </c>
      <c r="P15" s="38" t="s">
        <v>31</v>
      </c>
      <c r="Q15" s="39"/>
      <c r="R15" s="39"/>
      <c r="S15" s="39"/>
      <c r="T15" s="40" t="s">
        <v>32</v>
      </c>
      <c r="U15" s="39"/>
      <c r="V15" s="41"/>
      <c r="W15" s="42"/>
      <c r="X15" s="42"/>
      <c r="Y15" s="42"/>
      <c r="Z15" s="42"/>
      <c r="AA15" s="43" t="str">
        <f t="shared" si="3"/>
        <v>150 ( CT) per CS</v>
      </c>
      <c r="AB15" s="44"/>
      <c r="AC15" s="45"/>
      <c r="AD15" s="46" t="str">
        <f t="shared" si="4"/>
        <v>-</v>
      </c>
      <c r="AE15" s="42"/>
      <c r="AF15" s="39"/>
      <c r="AG15" s="39"/>
    </row>
    <row r="16" ht="12.75" customHeight="1">
      <c r="A16" s="30">
        <v>15.0</v>
      </c>
      <c r="B16" s="31" t="s">
        <v>48</v>
      </c>
      <c r="C16" s="32"/>
      <c r="D16" s="32">
        <v>1.0</v>
      </c>
      <c r="E16" s="32"/>
      <c r="F16" s="32"/>
      <c r="G16" s="32">
        <v>40.0</v>
      </c>
      <c r="H16" s="32" t="s">
        <v>29</v>
      </c>
      <c r="I16" s="33">
        <f t="shared" ref="I16:I19" si="10">IF(H16="CT","-",IF(H16="CAN",IF(G16="#10",7,IF(G16="#5",3.5,"-")),IF(ISNUMBER(G16),IF(H16="OZ",G16/16,IF(H16="GAL",G16*8.6,IF(OR(H16="GM",H16="GR"),G16/453.592,IF(H16="KG",G16*2.20462,IF(H16="LB",G16,G16))))),"-")))</f>
        <v>40</v>
      </c>
      <c r="J16" s="32" t="s">
        <v>35</v>
      </c>
      <c r="K16" s="34">
        <f t="shared" ref="K16:K19" si="11">IF(OR(I16="-",NOT(ISNUMBER(I16)),NOT(ISNUMBER(D16))),"-",D16*I16)</f>
        <v>40</v>
      </c>
      <c r="L16" s="35" t="b">
        <v>0</v>
      </c>
      <c r="M16" s="36" t="str">
        <f t="shared" si="1"/>
        <v>BANANA, RIPE / FULL COLOR (1 LB) per CS</v>
      </c>
      <c r="N16" s="49">
        <f t="shared" si="9"/>
        <v>1.9</v>
      </c>
      <c r="O16" s="36">
        <v>19.0</v>
      </c>
      <c r="P16" s="38" t="s">
        <v>31</v>
      </c>
      <c r="Q16" s="39"/>
      <c r="R16" s="39"/>
      <c r="S16" s="39"/>
      <c r="T16" s="40" t="s">
        <v>32</v>
      </c>
      <c r="U16" s="39"/>
      <c r="V16" s="41"/>
      <c r="W16" s="42"/>
      <c r="X16" s="42"/>
      <c r="Y16" s="42"/>
      <c r="Z16" s="42"/>
      <c r="AA16" s="43" t="str">
        <f t="shared" si="3"/>
        <v>1 (40 LB) per CS</v>
      </c>
      <c r="AB16" s="44"/>
      <c r="AC16" s="45"/>
      <c r="AD16" s="46" t="str">
        <f t="shared" si="4"/>
        <v>-</v>
      </c>
      <c r="AE16" s="42"/>
      <c r="AF16" s="39"/>
      <c r="AG16" s="39"/>
    </row>
    <row r="17" ht="12.75" customHeight="1">
      <c r="A17" s="30">
        <v>16.0</v>
      </c>
      <c r="B17" s="31" t="s">
        <v>49</v>
      </c>
      <c r="C17" s="32"/>
      <c r="D17" s="32">
        <v>4.0</v>
      </c>
      <c r="E17" s="32"/>
      <c r="F17" s="32"/>
      <c r="G17" s="32">
        <v>3.0</v>
      </c>
      <c r="H17" s="32" t="s">
        <v>29</v>
      </c>
      <c r="I17" s="33">
        <f t="shared" si="10"/>
        <v>3</v>
      </c>
      <c r="J17" s="32" t="s">
        <v>35</v>
      </c>
      <c r="K17" s="34">
        <f t="shared" si="11"/>
        <v>12</v>
      </c>
      <c r="L17" s="35" t="b">
        <v>0</v>
      </c>
      <c r="M17" s="36" t="str">
        <f t="shared" si="1"/>
        <v>BROCCOLI FLORETTES (4 LB) per CS</v>
      </c>
      <c r="N17" s="37">
        <f t="shared" si="9"/>
        <v>16.1</v>
      </c>
      <c r="O17" s="36">
        <v>161.0</v>
      </c>
      <c r="P17" s="38" t="s">
        <v>31</v>
      </c>
      <c r="Q17" s="39"/>
      <c r="R17" s="39"/>
      <c r="S17" s="39"/>
      <c r="T17" s="40" t="s">
        <v>32</v>
      </c>
      <c r="U17" s="39"/>
      <c r="V17" s="41"/>
      <c r="W17" s="42"/>
      <c r="X17" s="42"/>
      <c r="Y17" s="42"/>
      <c r="Z17" s="42"/>
      <c r="AA17" s="43" t="str">
        <f t="shared" si="3"/>
        <v>4 (3 LB) per CS</v>
      </c>
      <c r="AB17" s="44"/>
      <c r="AC17" s="45"/>
      <c r="AD17" s="46" t="str">
        <f t="shared" si="4"/>
        <v>-</v>
      </c>
      <c r="AE17" s="42"/>
      <c r="AF17" s="39"/>
      <c r="AG17" s="39"/>
    </row>
    <row r="18" ht="12.75" customHeight="1">
      <c r="A18" s="50">
        <v>17.0</v>
      </c>
      <c r="B18" s="51" t="s">
        <v>50</v>
      </c>
      <c r="C18" s="52"/>
      <c r="D18" s="52">
        <v>1.0</v>
      </c>
      <c r="E18" s="52"/>
      <c r="F18" s="52"/>
      <c r="G18" s="52">
        <v>5.0</v>
      </c>
      <c r="H18" s="52" t="s">
        <v>29</v>
      </c>
      <c r="I18" s="53">
        <f t="shared" si="10"/>
        <v>5</v>
      </c>
      <c r="J18" s="52" t="s">
        <v>30</v>
      </c>
      <c r="K18" s="54">
        <f t="shared" si="11"/>
        <v>5</v>
      </c>
      <c r="L18" s="55" t="b">
        <v>0</v>
      </c>
      <c r="M18" s="56" t="str">
        <f t="shared" si="1"/>
        <v>CABBAGE CHINESE NAPA SHRED 5# (1 LB) per BAG</v>
      </c>
      <c r="N18" s="37">
        <f t="shared" si="9"/>
        <v>0.6</v>
      </c>
      <c r="O18" s="56">
        <v>6.0</v>
      </c>
      <c r="P18" s="57" t="s">
        <v>31</v>
      </c>
      <c r="Q18" s="58"/>
      <c r="R18" s="58"/>
      <c r="S18" s="58"/>
      <c r="T18" s="40" t="s">
        <v>32</v>
      </c>
      <c r="U18" s="39"/>
      <c r="V18" s="59"/>
      <c r="W18" s="60"/>
      <c r="X18" s="60"/>
      <c r="Y18" s="60"/>
      <c r="Z18" s="60"/>
      <c r="AA18" s="61" t="str">
        <f t="shared" si="3"/>
        <v>1 (5 LB) per BAG</v>
      </c>
      <c r="AB18" s="62"/>
      <c r="AC18" s="63"/>
      <c r="AD18" s="64" t="str">
        <f t="shared" si="4"/>
        <v>-</v>
      </c>
      <c r="AE18" s="60"/>
      <c r="AF18" s="58"/>
      <c r="AG18" s="58"/>
    </row>
    <row r="19" ht="12.75" customHeight="1">
      <c r="A19" s="50">
        <v>18.0</v>
      </c>
      <c r="B19" s="51" t="s">
        <v>51</v>
      </c>
      <c r="C19" s="52"/>
      <c r="D19" s="52">
        <v>4.0</v>
      </c>
      <c r="E19" s="52">
        <v>0.25</v>
      </c>
      <c r="F19" s="52"/>
      <c r="G19" s="52">
        <v>5.0</v>
      </c>
      <c r="H19" s="52" t="s">
        <v>29</v>
      </c>
      <c r="I19" s="53">
        <f t="shared" si="10"/>
        <v>5</v>
      </c>
      <c r="J19" s="52" t="s">
        <v>35</v>
      </c>
      <c r="K19" s="54">
        <f t="shared" si="11"/>
        <v>20</v>
      </c>
      <c r="L19" s="55" t="b">
        <v>0</v>
      </c>
      <c r="M19" s="56" t="str">
        <f t="shared" si="1"/>
        <v>CABBAGE NAPA SHRED (4 LB) per CS</v>
      </c>
      <c r="N19" s="37">
        <f t="shared" si="9"/>
        <v>0.6</v>
      </c>
      <c r="O19" s="56">
        <v>6.0</v>
      </c>
      <c r="P19" s="57" t="s">
        <v>31</v>
      </c>
      <c r="Q19" s="58"/>
      <c r="R19" s="58"/>
      <c r="S19" s="58"/>
      <c r="T19" s="40" t="s">
        <v>32</v>
      </c>
      <c r="U19" s="39"/>
      <c r="V19" s="59"/>
      <c r="W19" s="60"/>
      <c r="X19" s="60"/>
      <c r="Y19" s="60"/>
      <c r="Z19" s="60"/>
      <c r="AA19" s="61" t="str">
        <f t="shared" si="3"/>
        <v>4 (5 LB) per CS</v>
      </c>
      <c r="AB19" s="62"/>
      <c r="AC19" s="63"/>
      <c r="AD19" s="64" t="str">
        <f t="shared" si="4"/>
        <v>-</v>
      </c>
      <c r="AE19" s="60"/>
      <c r="AF19" s="58"/>
      <c r="AG19" s="58"/>
    </row>
    <row r="20" ht="12.75" customHeight="1">
      <c r="A20" s="50">
        <v>19.0</v>
      </c>
      <c r="B20" s="51" t="s">
        <v>52</v>
      </c>
      <c r="C20" s="52"/>
      <c r="D20" s="52">
        <v>3.0</v>
      </c>
      <c r="E20" s="52"/>
      <c r="F20" s="52"/>
      <c r="G20" s="52"/>
      <c r="H20" s="52" t="s">
        <v>53</v>
      </c>
      <c r="I20" s="53">
        <f t="shared" ref="I20:I21" si="12">IF(AND(ISNUMBER(K20),ISNUMBER(D20),D20&lt;&gt;0),K20/D20,"-")</f>
        <v>4</v>
      </c>
      <c r="J20" s="52" t="s">
        <v>53</v>
      </c>
      <c r="K20" s="54">
        <v>12.0</v>
      </c>
      <c r="L20" s="55" t="b">
        <v>0</v>
      </c>
      <c r="M20" s="56" t="str">
        <f t="shared" si="1"/>
        <v>CABBAGE-NAPA (3 EA) per EA</v>
      </c>
      <c r="N20" s="37">
        <f t="shared" si="9"/>
        <v>0.1</v>
      </c>
      <c r="O20" s="56">
        <v>1.0</v>
      </c>
      <c r="P20" s="57" t="s">
        <v>31</v>
      </c>
      <c r="Q20" s="58"/>
      <c r="R20" s="58"/>
      <c r="S20" s="58"/>
      <c r="T20" s="40" t="s">
        <v>32</v>
      </c>
      <c r="U20" s="39"/>
      <c r="V20" s="59"/>
      <c r="W20" s="60"/>
      <c r="X20" s="60"/>
      <c r="Y20" s="60"/>
      <c r="Z20" s="60"/>
      <c r="AA20" s="61" t="str">
        <f t="shared" si="3"/>
        <v>3 ( EA) per EA</v>
      </c>
      <c r="AB20" s="62"/>
      <c r="AC20" s="63"/>
      <c r="AD20" s="64" t="str">
        <f t="shared" si="4"/>
        <v>-</v>
      </c>
      <c r="AE20" s="60"/>
      <c r="AF20" s="58"/>
      <c r="AG20" s="58"/>
    </row>
    <row r="21" ht="12.75" customHeight="1">
      <c r="A21" s="30">
        <v>20.0</v>
      </c>
      <c r="B21" s="31" t="s">
        <v>54</v>
      </c>
      <c r="C21" s="32"/>
      <c r="D21" s="32">
        <v>9.0</v>
      </c>
      <c r="E21" s="32"/>
      <c r="F21" s="32"/>
      <c r="G21" s="32"/>
      <c r="H21" s="32" t="s">
        <v>34</v>
      </c>
      <c r="I21" s="33">
        <f t="shared" si="12"/>
        <v>4.444444444</v>
      </c>
      <c r="J21" s="32" t="s">
        <v>35</v>
      </c>
      <c r="K21" s="34">
        <v>40.0</v>
      </c>
      <c r="L21" s="35" t="b">
        <v>0</v>
      </c>
      <c r="M21" s="36" t="str">
        <f t="shared" si="1"/>
        <v>CANTALOUPE 9CT (9 CT) per CS</v>
      </c>
      <c r="N21" s="37">
        <f t="shared" si="9"/>
        <v>1.4</v>
      </c>
      <c r="O21" s="36">
        <v>14.0</v>
      </c>
      <c r="P21" s="38" t="s">
        <v>31</v>
      </c>
      <c r="Q21" s="39"/>
      <c r="R21" s="39"/>
      <c r="S21" s="39"/>
      <c r="T21" s="40" t="s">
        <v>32</v>
      </c>
      <c r="U21" s="39"/>
      <c r="V21" s="41"/>
      <c r="W21" s="42"/>
      <c r="X21" s="42"/>
      <c r="Y21" s="42"/>
      <c r="Z21" s="42"/>
      <c r="AA21" s="43" t="str">
        <f t="shared" si="3"/>
        <v>9 ( CT) per CS</v>
      </c>
      <c r="AB21" s="44"/>
      <c r="AC21" s="45"/>
      <c r="AD21" s="46" t="str">
        <f t="shared" si="4"/>
        <v>-</v>
      </c>
      <c r="AE21" s="42"/>
      <c r="AF21" s="39"/>
      <c r="AG21" s="39"/>
    </row>
    <row r="22" ht="12.75" customHeight="1">
      <c r="A22" s="30">
        <v>21.0</v>
      </c>
      <c r="B22" s="31" t="s">
        <v>55</v>
      </c>
      <c r="C22" s="32"/>
      <c r="D22" s="32">
        <v>1.0</v>
      </c>
      <c r="E22" s="32">
        <v>1.0</v>
      </c>
      <c r="F22" s="32"/>
      <c r="G22" s="32">
        <v>24.0</v>
      </c>
      <c r="H22" s="32" t="s">
        <v>29</v>
      </c>
      <c r="I22" s="33">
        <f t="shared" ref="I22:I36" si="13">IF(H22="CT","-",IF(H22="CAN",IF(G22="#10",7,IF(G22="#5",3.5,"-")),IF(ISNUMBER(G22),IF(H22="OZ",G22/16,IF(H22="GAL",G22*8.6,IF(OR(H22="GM",H22="GR"),G22/453.592,IF(H22="KG",G22*2.20462,IF(H22="LB",G22,G22))))),"-")))</f>
        <v>24</v>
      </c>
      <c r="J22" s="32" t="s">
        <v>56</v>
      </c>
      <c r="K22" s="34">
        <f t="shared" ref="K22:K36" si="14">IF(OR(I22="-",NOT(ISNUMBER(I22)),NOT(ISNUMBER(D22))),"-",D22*I22)</f>
        <v>24</v>
      </c>
      <c r="L22" s="35" t="b">
        <v>0</v>
      </c>
      <c r="M22" s="36" t="str">
        <f t="shared" si="1"/>
        <v>CANTALOUPE CHUNKS (DRY PK) (1 LB) per TUB</v>
      </c>
      <c r="N22" s="37">
        <f t="shared" si="9"/>
        <v>75.8</v>
      </c>
      <c r="O22" s="36">
        <v>758.0</v>
      </c>
      <c r="P22" s="38" t="s">
        <v>31</v>
      </c>
      <c r="Q22" s="39"/>
      <c r="R22" s="39"/>
      <c r="S22" s="39"/>
      <c r="T22" s="40" t="s">
        <v>32</v>
      </c>
      <c r="U22" s="39"/>
      <c r="V22" s="41"/>
      <c r="W22" s="42"/>
      <c r="X22" s="42"/>
      <c r="Y22" s="42"/>
      <c r="Z22" s="42"/>
      <c r="AA22" s="43" t="str">
        <f t="shared" si="3"/>
        <v>1 (24 LB) per TUB</v>
      </c>
      <c r="AB22" s="44"/>
      <c r="AC22" s="45"/>
      <c r="AD22" s="46" t="str">
        <f t="shared" si="4"/>
        <v>-</v>
      </c>
      <c r="AE22" s="42"/>
      <c r="AF22" s="39"/>
      <c r="AG22" s="39"/>
    </row>
    <row r="23" ht="12.75" customHeight="1">
      <c r="A23" s="30">
        <v>22.0</v>
      </c>
      <c r="B23" s="31" t="s">
        <v>57</v>
      </c>
      <c r="C23" s="32"/>
      <c r="D23" s="32">
        <v>1.0</v>
      </c>
      <c r="E23" s="32">
        <v>0.5</v>
      </c>
      <c r="F23" s="32"/>
      <c r="G23" s="32">
        <v>5.0</v>
      </c>
      <c r="H23" s="32" t="s">
        <v>29</v>
      </c>
      <c r="I23" s="33">
        <f t="shared" si="13"/>
        <v>5</v>
      </c>
      <c r="J23" s="32" t="s">
        <v>30</v>
      </c>
      <c r="K23" s="34">
        <f t="shared" si="14"/>
        <v>5</v>
      </c>
      <c r="L23" s="35" t="b">
        <v>0</v>
      </c>
      <c r="M23" s="36" t="str">
        <f t="shared" si="1"/>
        <v>CARROT COIN CUT (1 LB) per BAG</v>
      </c>
      <c r="N23" s="37">
        <f t="shared" si="9"/>
        <v>9.5</v>
      </c>
      <c r="O23" s="36">
        <v>95.0</v>
      </c>
      <c r="P23" s="38" t="s">
        <v>31</v>
      </c>
      <c r="Q23" s="39"/>
      <c r="R23" s="39"/>
      <c r="S23" s="39"/>
      <c r="T23" s="40" t="s">
        <v>32</v>
      </c>
      <c r="U23" s="39"/>
      <c r="V23" s="41"/>
      <c r="W23" s="42"/>
      <c r="X23" s="42"/>
      <c r="Y23" s="42"/>
      <c r="Z23" s="42"/>
      <c r="AA23" s="43" t="str">
        <f t="shared" si="3"/>
        <v>1 (5 LB) per BAG</v>
      </c>
      <c r="AB23" s="44"/>
      <c r="AC23" s="45"/>
      <c r="AD23" s="46" t="str">
        <f t="shared" si="4"/>
        <v>-</v>
      </c>
      <c r="AE23" s="42"/>
      <c r="AF23" s="39"/>
      <c r="AG23" s="39"/>
    </row>
    <row r="24" ht="12.75" customHeight="1">
      <c r="A24" s="30">
        <v>23.0</v>
      </c>
      <c r="B24" s="31" t="s">
        <v>58</v>
      </c>
      <c r="C24" s="32"/>
      <c r="D24" s="32">
        <v>1.0</v>
      </c>
      <c r="E24" s="32">
        <v>0.25</v>
      </c>
      <c r="F24" s="32"/>
      <c r="G24" s="32">
        <v>5.0</v>
      </c>
      <c r="H24" s="32" t="s">
        <v>29</v>
      </c>
      <c r="I24" s="33">
        <f t="shared" si="13"/>
        <v>5</v>
      </c>
      <c r="J24" s="32" t="s">
        <v>30</v>
      </c>
      <c r="K24" s="34">
        <f t="shared" si="14"/>
        <v>5</v>
      </c>
      <c r="L24" s="35" t="b">
        <v>0</v>
      </c>
      <c r="M24" s="36" t="str">
        <f t="shared" si="1"/>
        <v>CARROT DICED (1 LB) per BAG</v>
      </c>
      <c r="N24" s="37">
        <f t="shared" si="9"/>
        <v>0.1</v>
      </c>
      <c r="O24" s="36">
        <v>1.0</v>
      </c>
      <c r="P24" s="38" t="s">
        <v>31</v>
      </c>
      <c r="Q24" s="39"/>
      <c r="R24" s="39"/>
      <c r="S24" s="39"/>
      <c r="T24" s="40" t="s">
        <v>32</v>
      </c>
      <c r="U24" s="39"/>
      <c r="V24" s="41"/>
      <c r="W24" s="42"/>
      <c r="X24" s="42"/>
      <c r="Y24" s="42"/>
      <c r="Z24" s="42"/>
      <c r="AA24" s="43" t="str">
        <f t="shared" si="3"/>
        <v>1 (5 LB) per BAG</v>
      </c>
      <c r="AB24" s="44"/>
      <c r="AC24" s="45"/>
      <c r="AD24" s="46" t="str">
        <f t="shared" si="4"/>
        <v>-</v>
      </c>
      <c r="AE24" s="42"/>
      <c r="AF24" s="39"/>
      <c r="AG24" s="39"/>
    </row>
    <row r="25" ht="12.75" customHeight="1">
      <c r="A25" s="50">
        <v>24.0</v>
      </c>
      <c r="B25" s="51" t="s">
        <v>59</v>
      </c>
      <c r="C25" s="52"/>
      <c r="D25" s="52">
        <v>1.0</v>
      </c>
      <c r="E25" s="52"/>
      <c r="F25" s="52"/>
      <c r="G25" s="52">
        <v>25.0</v>
      </c>
      <c r="H25" s="52" t="s">
        <v>29</v>
      </c>
      <c r="I25" s="53">
        <f t="shared" si="13"/>
        <v>25</v>
      </c>
      <c r="J25" s="52" t="s">
        <v>60</v>
      </c>
      <c r="K25" s="54">
        <f t="shared" si="14"/>
        <v>25</v>
      </c>
      <c r="L25" s="55" t="b">
        <v>0</v>
      </c>
      <c r="M25" s="56" t="str">
        <f t="shared" si="1"/>
        <v>CARROT JUMBO 25# (1 LB) per SACK</v>
      </c>
      <c r="N25" s="37">
        <f t="shared" si="9"/>
        <v>0.5</v>
      </c>
      <c r="O25" s="56">
        <v>5.0</v>
      </c>
      <c r="P25" s="57" t="s">
        <v>31</v>
      </c>
      <c r="Q25" s="58"/>
      <c r="R25" s="58"/>
      <c r="S25" s="58"/>
      <c r="T25" s="40" t="s">
        <v>32</v>
      </c>
      <c r="U25" s="39"/>
      <c r="V25" s="59"/>
      <c r="W25" s="60"/>
      <c r="X25" s="60"/>
      <c r="Y25" s="60"/>
      <c r="Z25" s="60"/>
      <c r="AA25" s="61" t="str">
        <f t="shared" si="3"/>
        <v>1 (25 LB) per SACK</v>
      </c>
      <c r="AB25" s="62"/>
      <c r="AC25" s="63"/>
      <c r="AD25" s="64" t="str">
        <f t="shared" si="4"/>
        <v>-</v>
      </c>
      <c r="AE25" s="60"/>
      <c r="AF25" s="58"/>
      <c r="AG25" s="58"/>
    </row>
    <row r="26" ht="12.75" customHeight="1">
      <c r="A26" s="50">
        <v>25.0</v>
      </c>
      <c r="B26" s="51" t="s">
        <v>61</v>
      </c>
      <c r="C26" s="52"/>
      <c r="D26" s="52">
        <v>1.0</v>
      </c>
      <c r="E26" s="52"/>
      <c r="F26" s="52"/>
      <c r="G26" s="52">
        <v>5.0</v>
      </c>
      <c r="H26" s="52" t="s">
        <v>29</v>
      </c>
      <c r="I26" s="53">
        <f t="shared" si="13"/>
        <v>5</v>
      </c>
      <c r="J26" s="52" t="s">
        <v>35</v>
      </c>
      <c r="K26" s="54">
        <f t="shared" si="14"/>
        <v>5</v>
      </c>
      <c r="L26" s="55" t="b">
        <v>0</v>
      </c>
      <c r="M26" s="56" t="str">
        <f t="shared" si="1"/>
        <v>CARROT JUMBO, WHOLE (1 LB) per CS</v>
      </c>
      <c r="N26" s="37">
        <f t="shared" si="9"/>
        <v>0.2</v>
      </c>
      <c r="O26" s="56">
        <v>2.0</v>
      </c>
      <c r="P26" s="57" t="s">
        <v>31</v>
      </c>
      <c r="Q26" s="58"/>
      <c r="R26" s="58"/>
      <c r="S26" s="58"/>
      <c r="T26" s="40" t="s">
        <v>32</v>
      </c>
      <c r="U26" s="39"/>
      <c r="V26" s="59"/>
      <c r="W26" s="60"/>
      <c r="X26" s="60"/>
      <c r="Y26" s="60"/>
      <c r="Z26" s="60"/>
      <c r="AA26" s="61" t="str">
        <f t="shared" si="3"/>
        <v>1 (5 LB) per CS</v>
      </c>
      <c r="AB26" s="62"/>
      <c r="AC26" s="63"/>
      <c r="AD26" s="64" t="str">
        <f t="shared" si="4"/>
        <v>-</v>
      </c>
      <c r="AE26" s="60"/>
      <c r="AF26" s="58"/>
      <c r="AG26" s="58"/>
    </row>
    <row r="27" ht="12.75" customHeight="1">
      <c r="A27" s="50">
        <v>26.0</v>
      </c>
      <c r="B27" s="51" t="s">
        <v>62</v>
      </c>
      <c r="C27" s="52"/>
      <c r="D27" s="52">
        <v>4.0</v>
      </c>
      <c r="E27" s="52">
        <v>0.125</v>
      </c>
      <c r="F27" s="52"/>
      <c r="G27" s="52">
        <v>5.0</v>
      </c>
      <c r="H27" s="52" t="s">
        <v>29</v>
      </c>
      <c r="I27" s="53">
        <f t="shared" si="13"/>
        <v>5</v>
      </c>
      <c r="J27" s="52" t="s">
        <v>35</v>
      </c>
      <c r="K27" s="54">
        <f t="shared" si="14"/>
        <v>20</v>
      </c>
      <c r="L27" s="55" t="b">
        <v>0</v>
      </c>
      <c r="M27" s="56" t="str">
        <f t="shared" si="1"/>
        <v>CARROT MATCHSTICK SHRED — 4/5 LB CS (4 LB) per CS</v>
      </c>
      <c r="N27" s="37">
        <f t="shared" si="9"/>
        <v>2.3</v>
      </c>
      <c r="O27" s="56">
        <v>23.0</v>
      </c>
      <c r="P27" s="57" t="s">
        <v>31</v>
      </c>
      <c r="Q27" s="58"/>
      <c r="R27" s="58"/>
      <c r="S27" s="58"/>
      <c r="T27" s="40" t="s">
        <v>32</v>
      </c>
      <c r="U27" s="39"/>
      <c r="V27" s="59"/>
      <c r="W27" s="60"/>
      <c r="X27" s="60"/>
      <c r="Y27" s="60"/>
      <c r="Z27" s="60"/>
      <c r="AA27" s="61" t="str">
        <f t="shared" si="3"/>
        <v>4 (5 LB) per CS</v>
      </c>
      <c r="AB27" s="62"/>
      <c r="AC27" s="63"/>
      <c r="AD27" s="64" t="str">
        <f t="shared" si="4"/>
        <v>-</v>
      </c>
      <c r="AE27" s="60"/>
      <c r="AF27" s="58"/>
      <c r="AG27" s="58"/>
    </row>
    <row r="28" ht="12.75" customHeight="1">
      <c r="A28" s="50">
        <v>27.0</v>
      </c>
      <c r="B28" s="51" t="s">
        <v>63</v>
      </c>
      <c r="C28" s="52"/>
      <c r="D28" s="52">
        <v>1.0</v>
      </c>
      <c r="E28" s="52">
        <v>0.125</v>
      </c>
      <c r="F28" s="52"/>
      <c r="G28" s="52">
        <v>5.0</v>
      </c>
      <c r="H28" s="52" t="s">
        <v>29</v>
      </c>
      <c r="I28" s="53">
        <f t="shared" si="13"/>
        <v>5</v>
      </c>
      <c r="J28" s="52" t="s">
        <v>53</v>
      </c>
      <c r="K28" s="54">
        <f t="shared" si="14"/>
        <v>5</v>
      </c>
      <c r="L28" s="55" t="b">
        <v>0</v>
      </c>
      <c r="M28" s="56" t="str">
        <f t="shared" si="1"/>
        <v>CARROT MATCHSTICK SHRED — 5 LB EA (1 LB) per EA</v>
      </c>
      <c r="N28" s="37">
        <f t="shared" si="9"/>
        <v>1.3</v>
      </c>
      <c r="O28" s="56">
        <v>13.0</v>
      </c>
      <c r="P28" s="57" t="s">
        <v>31</v>
      </c>
      <c r="Q28" s="58"/>
      <c r="R28" s="58"/>
      <c r="S28" s="58"/>
      <c r="T28" s="40" t="s">
        <v>32</v>
      </c>
      <c r="U28" s="39"/>
      <c r="V28" s="59"/>
      <c r="W28" s="60"/>
      <c r="X28" s="60"/>
      <c r="Y28" s="60"/>
      <c r="Z28" s="60"/>
      <c r="AA28" s="61" t="str">
        <f t="shared" si="3"/>
        <v>1 (5 LB) per EA</v>
      </c>
      <c r="AB28" s="62"/>
      <c r="AC28" s="63"/>
      <c r="AD28" s="64" t="str">
        <f t="shared" si="4"/>
        <v>-</v>
      </c>
      <c r="AE28" s="60"/>
      <c r="AF28" s="58"/>
      <c r="AG28" s="58"/>
    </row>
    <row r="29" ht="12.75" customHeight="1">
      <c r="A29" s="50">
        <v>28.0</v>
      </c>
      <c r="B29" s="51" t="s">
        <v>64</v>
      </c>
      <c r="C29" s="52"/>
      <c r="D29" s="52">
        <v>4.0</v>
      </c>
      <c r="E29" s="52"/>
      <c r="F29" s="52"/>
      <c r="G29" s="52">
        <v>5.0</v>
      </c>
      <c r="H29" s="52" t="s">
        <v>29</v>
      </c>
      <c r="I29" s="53">
        <f t="shared" si="13"/>
        <v>5</v>
      </c>
      <c r="J29" s="52" t="s">
        <v>35</v>
      </c>
      <c r="K29" s="54">
        <f t="shared" si="14"/>
        <v>20</v>
      </c>
      <c r="L29" s="55" t="b">
        <v>1</v>
      </c>
      <c r="M29" s="56" t="str">
        <f t="shared" si="1"/>
        <v>CARROT SHREDDED — 4/5 LB CS (4 LB) per CS</v>
      </c>
      <c r="N29" s="37">
        <f t="shared" si="9"/>
        <v>1.3</v>
      </c>
      <c r="O29" s="56">
        <v>13.0</v>
      </c>
      <c r="P29" s="57" t="s">
        <v>31</v>
      </c>
      <c r="Q29" s="58"/>
      <c r="R29" s="58"/>
      <c r="S29" s="58"/>
      <c r="T29" s="40" t="s">
        <v>32</v>
      </c>
      <c r="U29" s="39"/>
      <c r="V29" s="59"/>
      <c r="W29" s="60"/>
      <c r="X29" s="60"/>
      <c r="Y29" s="60"/>
      <c r="Z29" s="60"/>
      <c r="AA29" s="61" t="str">
        <f t="shared" si="3"/>
        <v>4 (5 LB) per CS</v>
      </c>
      <c r="AB29" s="62"/>
      <c r="AC29" s="63"/>
      <c r="AD29" s="64" t="str">
        <f t="shared" si="4"/>
        <v>-</v>
      </c>
      <c r="AE29" s="60"/>
      <c r="AF29" s="58"/>
      <c r="AG29" s="58"/>
    </row>
    <row r="30" ht="12.75" customHeight="1">
      <c r="A30" s="50">
        <v>29.0</v>
      </c>
      <c r="B30" s="51" t="s">
        <v>65</v>
      </c>
      <c r="C30" s="52"/>
      <c r="D30" s="52">
        <v>1.0</v>
      </c>
      <c r="E30" s="52"/>
      <c r="F30" s="52"/>
      <c r="G30" s="52">
        <v>5.0</v>
      </c>
      <c r="H30" s="52" t="s">
        <v>29</v>
      </c>
      <c r="I30" s="53">
        <f t="shared" si="13"/>
        <v>5</v>
      </c>
      <c r="J30" s="52" t="s">
        <v>30</v>
      </c>
      <c r="K30" s="54">
        <f t="shared" si="14"/>
        <v>5</v>
      </c>
      <c r="L30" s="55" t="b">
        <v>1</v>
      </c>
      <c r="M30" s="56" t="str">
        <f t="shared" si="1"/>
        <v>CARROT SHREDDED — 5 LB BAG (1 LB) per BAG</v>
      </c>
      <c r="N30" s="37">
        <f t="shared" si="9"/>
        <v>0.3</v>
      </c>
      <c r="O30" s="56">
        <v>3.0</v>
      </c>
      <c r="P30" s="57" t="s">
        <v>31</v>
      </c>
      <c r="Q30" s="58"/>
      <c r="R30" s="58"/>
      <c r="S30" s="58"/>
      <c r="T30" s="40" t="s">
        <v>32</v>
      </c>
      <c r="U30" s="39"/>
      <c r="V30" s="59"/>
      <c r="W30" s="60"/>
      <c r="X30" s="60"/>
      <c r="Y30" s="60"/>
      <c r="Z30" s="60"/>
      <c r="AA30" s="61" t="str">
        <f t="shared" si="3"/>
        <v>1 (5 LB) per BAG</v>
      </c>
      <c r="AB30" s="62"/>
      <c r="AC30" s="63"/>
      <c r="AD30" s="64" t="str">
        <f t="shared" si="4"/>
        <v>-</v>
      </c>
      <c r="AE30" s="60"/>
      <c r="AF30" s="58"/>
      <c r="AG30" s="58"/>
    </row>
    <row r="31" ht="12.75" customHeight="1">
      <c r="A31" s="50">
        <v>30.0</v>
      </c>
      <c r="B31" s="51" t="s">
        <v>66</v>
      </c>
      <c r="C31" s="52"/>
      <c r="D31" s="52">
        <v>4.0</v>
      </c>
      <c r="E31" s="52">
        <v>0.25</v>
      </c>
      <c r="F31" s="52"/>
      <c r="G31" s="52">
        <v>5.0</v>
      </c>
      <c r="H31" s="52" t="s">
        <v>29</v>
      </c>
      <c r="I31" s="53">
        <f t="shared" si="13"/>
        <v>5</v>
      </c>
      <c r="J31" s="52" t="s">
        <v>35</v>
      </c>
      <c r="K31" s="54">
        <f t="shared" si="14"/>
        <v>20</v>
      </c>
      <c r="L31" s="55" t="b">
        <v>1</v>
      </c>
      <c r="M31" s="56" t="str">
        <f t="shared" si="1"/>
        <v>CARROT SLICED — 4/5 LB CS (4 LB) per CS</v>
      </c>
      <c r="N31" s="37">
        <f t="shared" si="9"/>
        <v>1.4</v>
      </c>
      <c r="O31" s="56">
        <v>14.0</v>
      </c>
      <c r="P31" s="57" t="s">
        <v>31</v>
      </c>
      <c r="Q31" s="58"/>
      <c r="R31" s="58"/>
      <c r="S31" s="58"/>
      <c r="T31" s="40" t="s">
        <v>32</v>
      </c>
      <c r="U31" s="39"/>
      <c r="V31" s="59"/>
      <c r="W31" s="60"/>
      <c r="X31" s="60"/>
      <c r="Y31" s="60"/>
      <c r="Z31" s="60"/>
      <c r="AA31" s="61" t="str">
        <f t="shared" si="3"/>
        <v>4 (5 LB) per CS</v>
      </c>
      <c r="AB31" s="62"/>
      <c r="AC31" s="63"/>
      <c r="AD31" s="64" t="str">
        <f t="shared" si="4"/>
        <v>-</v>
      </c>
      <c r="AE31" s="60"/>
      <c r="AF31" s="58"/>
      <c r="AG31" s="58"/>
    </row>
    <row r="32" ht="12.75" customHeight="1">
      <c r="A32" s="50">
        <v>31.0</v>
      </c>
      <c r="B32" s="51" t="s">
        <v>67</v>
      </c>
      <c r="C32" s="52"/>
      <c r="D32" s="52">
        <v>1.0</v>
      </c>
      <c r="E32" s="52">
        <v>0.25</v>
      </c>
      <c r="F32" s="52"/>
      <c r="G32" s="52">
        <v>5.0</v>
      </c>
      <c r="H32" s="52" t="s">
        <v>29</v>
      </c>
      <c r="I32" s="53">
        <f t="shared" si="13"/>
        <v>5</v>
      </c>
      <c r="J32" s="52" t="s">
        <v>53</v>
      </c>
      <c r="K32" s="54">
        <f t="shared" si="14"/>
        <v>5</v>
      </c>
      <c r="L32" s="55" t="b">
        <v>1</v>
      </c>
      <c r="M32" s="56" t="str">
        <f t="shared" si="1"/>
        <v>CARROT SLICED — 5 LB EA (1 LB) per EA</v>
      </c>
      <c r="N32" s="37">
        <f t="shared" si="9"/>
        <v>1.7</v>
      </c>
      <c r="O32" s="56">
        <v>17.0</v>
      </c>
      <c r="P32" s="57" t="s">
        <v>31</v>
      </c>
      <c r="Q32" s="58"/>
      <c r="R32" s="58"/>
      <c r="S32" s="58"/>
      <c r="T32" s="40" t="s">
        <v>32</v>
      </c>
      <c r="U32" s="39"/>
      <c r="V32" s="59"/>
      <c r="W32" s="60"/>
      <c r="X32" s="60"/>
      <c r="Y32" s="60"/>
      <c r="Z32" s="60"/>
      <c r="AA32" s="61" t="str">
        <f t="shared" si="3"/>
        <v>1 (5 LB) per EA</v>
      </c>
      <c r="AB32" s="62"/>
      <c r="AC32" s="63"/>
      <c r="AD32" s="64" t="str">
        <f t="shared" si="4"/>
        <v>-</v>
      </c>
      <c r="AE32" s="60"/>
      <c r="AF32" s="58"/>
      <c r="AG32" s="58"/>
    </row>
    <row r="33" ht="12.75" customHeight="1">
      <c r="A33" s="30">
        <v>32.0</v>
      </c>
      <c r="B33" s="31" t="s">
        <v>68</v>
      </c>
      <c r="C33" s="32"/>
      <c r="D33" s="32">
        <v>1.0</v>
      </c>
      <c r="E33" s="32" t="s">
        <v>69</v>
      </c>
      <c r="F33" s="32"/>
      <c r="G33" s="32">
        <v>3.0</v>
      </c>
      <c r="H33" s="32" t="s">
        <v>29</v>
      </c>
      <c r="I33" s="33">
        <f t="shared" si="13"/>
        <v>3</v>
      </c>
      <c r="J33" s="32" t="s">
        <v>35</v>
      </c>
      <c r="K33" s="34">
        <f t="shared" si="14"/>
        <v>3</v>
      </c>
      <c r="L33" s="35" t="b">
        <v>0</v>
      </c>
      <c r="M33" s="36" t="str">
        <f t="shared" si="1"/>
        <v>CARROT-ASAP MATCHSTX (1 LB) per CS</v>
      </c>
      <c r="N33" s="37">
        <f t="shared" si="9"/>
        <v>0.1</v>
      </c>
      <c r="O33" s="36">
        <v>1.0</v>
      </c>
      <c r="P33" s="38" t="s">
        <v>31</v>
      </c>
      <c r="Q33" s="39"/>
      <c r="R33" s="39"/>
      <c r="S33" s="39"/>
      <c r="T33" s="40" t="s">
        <v>32</v>
      </c>
      <c r="U33" s="39"/>
      <c r="V33" s="41"/>
      <c r="W33" s="42"/>
      <c r="X33" s="42"/>
      <c r="Y33" s="42"/>
      <c r="Z33" s="42"/>
      <c r="AA33" s="43" t="str">
        <f t="shared" si="3"/>
        <v>1 (3 LB) per CS</v>
      </c>
      <c r="AB33" s="44"/>
      <c r="AC33" s="45"/>
      <c r="AD33" s="46" t="str">
        <f t="shared" si="4"/>
        <v>-</v>
      </c>
      <c r="AE33" s="42"/>
      <c r="AF33" s="39"/>
      <c r="AG33" s="39"/>
    </row>
    <row r="34" ht="12.75" customHeight="1">
      <c r="A34" s="50">
        <v>33.0</v>
      </c>
      <c r="B34" s="51" t="s">
        <v>70</v>
      </c>
      <c r="C34" s="52"/>
      <c r="D34" s="52">
        <v>100.0</v>
      </c>
      <c r="E34" s="52"/>
      <c r="F34" s="52"/>
      <c r="G34" s="52">
        <v>2.0</v>
      </c>
      <c r="H34" s="52" t="s">
        <v>40</v>
      </c>
      <c r="I34" s="53">
        <f t="shared" si="13"/>
        <v>0.125</v>
      </c>
      <c r="J34" s="52" t="s">
        <v>35</v>
      </c>
      <c r="K34" s="54">
        <f t="shared" si="14"/>
        <v>12.5</v>
      </c>
      <c r="L34" s="55" t="b">
        <v>1</v>
      </c>
      <c r="M34" s="56" t="str">
        <f t="shared" si="1"/>
        <v>CARROT-BITES — 100/2 OZ CS (100 OZ) per CS</v>
      </c>
      <c r="N34" s="65">
        <v>14.0</v>
      </c>
      <c r="O34" s="66">
        <v>140.0</v>
      </c>
      <c r="P34" s="57" t="s">
        <v>31</v>
      </c>
      <c r="Q34" s="58"/>
      <c r="R34" s="58"/>
      <c r="S34" s="58"/>
      <c r="T34" s="40" t="s">
        <v>32</v>
      </c>
      <c r="U34" s="39"/>
      <c r="V34" s="59"/>
      <c r="W34" s="60"/>
      <c r="X34" s="60"/>
      <c r="Y34" s="60"/>
      <c r="Z34" s="60"/>
      <c r="AA34" s="61" t="str">
        <f t="shared" si="3"/>
        <v>100 (2 OZ) per CS</v>
      </c>
      <c r="AB34" s="62"/>
      <c r="AC34" s="63"/>
      <c r="AD34" s="64" t="str">
        <f t="shared" si="4"/>
        <v>-</v>
      </c>
      <c r="AE34" s="60"/>
      <c r="AF34" s="58"/>
      <c r="AG34" s="58"/>
    </row>
    <row r="35" ht="12.75" customHeight="1">
      <c r="A35" s="50">
        <v>34.0</v>
      </c>
      <c r="B35" s="51" t="s">
        <v>71</v>
      </c>
      <c r="C35" s="52"/>
      <c r="D35" s="52">
        <v>200.0</v>
      </c>
      <c r="E35" s="52"/>
      <c r="F35" s="52"/>
      <c r="G35" s="52">
        <v>1.6</v>
      </c>
      <c r="H35" s="52" t="s">
        <v>40</v>
      </c>
      <c r="I35" s="53">
        <f t="shared" si="13"/>
        <v>0.1</v>
      </c>
      <c r="J35" s="52" t="s">
        <v>35</v>
      </c>
      <c r="K35" s="54">
        <f t="shared" si="14"/>
        <v>20</v>
      </c>
      <c r="L35" s="55" t="b">
        <v>1</v>
      </c>
      <c r="M35" s="56" t="str">
        <f t="shared" si="1"/>
        <v>CARROT-BITES — 200/1.6 OZ CS (200 OZ) per CS</v>
      </c>
      <c r="N35" s="37">
        <f t="shared" ref="N35:N88" si="15">O35/10</f>
        <v>6.7</v>
      </c>
      <c r="O35" s="56">
        <v>67.0</v>
      </c>
      <c r="P35" s="57" t="s">
        <v>31</v>
      </c>
      <c r="Q35" s="58"/>
      <c r="R35" s="58"/>
      <c r="S35" s="58"/>
      <c r="T35" s="40" t="s">
        <v>32</v>
      </c>
      <c r="U35" s="39"/>
      <c r="V35" s="59"/>
      <c r="W35" s="60"/>
      <c r="X35" s="60"/>
      <c r="Y35" s="60"/>
      <c r="Z35" s="60"/>
      <c r="AA35" s="61" t="str">
        <f t="shared" si="3"/>
        <v>200 (1.6 OZ) per CS</v>
      </c>
      <c r="AB35" s="62"/>
      <c r="AC35" s="63"/>
      <c r="AD35" s="64" t="str">
        <f t="shared" si="4"/>
        <v>-</v>
      </c>
      <c r="AE35" s="60"/>
      <c r="AF35" s="58"/>
      <c r="AG35" s="58"/>
    </row>
    <row r="36" ht="12.75" customHeight="1">
      <c r="A36" s="30">
        <v>35.0</v>
      </c>
      <c r="B36" s="31" t="s">
        <v>72</v>
      </c>
      <c r="C36" s="32"/>
      <c r="D36" s="32">
        <v>4.0</v>
      </c>
      <c r="E36" s="32"/>
      <c r="F36" s="32"/>
      <c r="G36" s="32">
        <v>3.0</v>
      </c>
      <c r="H36" s="32" t="s">
        <v>29</v>
      </c>
      <c r="I36" s="33">
        <f t="shared" si="13"/>
        <v>3</v>
      </c>
      <c r="J36" s="32" t="s">
        <v>35</v>
      </c>
      <c r="K36" s="34">
        <f t="shared" si="14"/>
        <v>12</v>
      </c>
      <c r="L36" s="35" t="b">
        <v>0</v>
      </c>
      <c r="M36" s="36" t="str">
        <f t="shared" si="1"/>
        <v>CAULIFLOWER FLORETTE (4 LB) per CS</v>
      </c>
      <c r="N36" s="37">
        <f t="shared" si="15"/>
        <v>4.2</v>
      </c>
      <c r="O36" s="36">
        <v>42.0</v>
      </c>
      <c r="P36" s="38" t="s">
        <v>31</v>
      </c>
      <c r="Q36" s="39"/>
      <c r="R36" s="39"/>
      <c r="S36" s="39"/>
      <c r="T36" s="40" t="s">
        <v>32</v>
      </c>
      <c r="U36" s="39"/>
      <c r="V36" s="41"/>
      <c r="W36" s="42"/>
      <c r="X36" s="42"/>
      <c r="Y36" s="42"/>
      <c r="Z36" s="42"/>
      <c r="AA36" s="43" t="str">
        <f t="shared" si="3"/>
        <v>4 (3 LB) per CS</v>
      </c>
      <c r="AB36" s="44"/>
      <c r="AC36" s="45"/>
      <c r="AD36" s="46" t="str">
        <f t="shared" si="4"/>
        <v>-</v>
      </c>
      <c r="AE36" s="42"/>
      <c r="AF36" s="39"/>
      <c r="AG36" s="39"/>
    </row>
    <row r="37" ht="12.75" customHeight="1">
      <c r="A37" s="30">
        <v>36.0</v>
      </c>
      <c r="B37" s="31" t="s">
        <v>73</v>
      </c>
      <c r="C37" s="32"/>
      <c r="D37" s="32">
        <v>24.0</v>
      </c>
      <c r="E37" s="32"/>
      <c r="F37" s="32"/>
      <c r="G37" s="32"/>
      <c r="H37" s="32" t="s">
        <v>34</v>
      </c>
      <c r="I37" s="33">
        <f>IF(AND(ISNUMBER(K37),ISNUMBER(D37),D37&lt;&gt;0),K37/D37,"-")</f>
        <v>2.291666667</v>
      </c>
      <c r="J37" s="32" t="s">
        <v>35</v>
      </c>
      <c r="K37" s="34">
        <v>55.0</v>
      </c>
      <c r="L37" s="35" t="b">
        <v>0</v>
      </c>
      <c r="M37" s="36" t="str">
        <f t="shared" si="1"/>
        <v>CELERY 24 CT (24 CT) per CS</v>
      </c>
      <c r="N37" s="37">
        <f t="shared" si="15"/>
        <v>0.3</v>
      </c>
      <c r="O37" s="36">
        <v>3.0</v>
      </c>
      <c r="P37" s="38" t="s">
        <v>31</v>
      </c>
      <c r="Q37" s="39"/>
      <c r="R37" s="39"/>
      <c r="S37" s="39"/>
      <c r="T37" s="40" t="s">
        <v>32</v>
      </c>
      <c r="U37" s="39"/>
      <c r="V37" s="41"/>
      <c r="W37" s="42"/>
      <c r="X37" s="42"/>
      <c r="Y37" s="42"/>
      <c r="Z37" s="42"/>
      <c r="AA37" s="43" t="str">
        <f t="shared" si="3"/>
        <v>24 ( CT) per CS</v>
      </c>
      <c r="AB37" s="44"/>
      <c r="AC37" s="45"/>
      <c r="AD37" s="46" t="str">
        <f t="shared" si="4"/>
        <v>-</v>
      </c>
      <c r="AE37" s="42"/>
      <c r="AF37" s="39"/>
      <c r="AG37" s="39"/>
    </row>
    <row r="38" ht="12.75" customHeight="1">
      <c r="A38" s="50">
        <v>37.0</v>
      </c>
      <c r="B38" s="51" t="s">
        <v>74</v>
      </c>
      <c r="C38" s="52"/>
      <c r="D38" s="52">
        <v>4.0</v>
      </c>
      <c r="E38" s="52">
        <v>0.25</v>
      </c>
      <c r="F38" s="52"/>
      <c r="G38" s="52">
        <v>5.0</v>
      </c>
      <c r="H38" s="52" t="s">
        <v>29</v>
      </c>
      <c r="I38" s="53">
        <f t="shared" ref="I38:I50" si="16">IF(H38="CT","-",IF(H38="CAN",IF(G38="#10",7,IF(G38="#5",3.5,"-")),IF(ISNUMBER(G38),IF(H38="OZ",G38/16,IF(H38="GAL",G38*8.6,IF(OR(H38="GM",H38="GR"),G38/453.592,IF(H38="KG",G38*2.20462,IF(H38="LB",G38,G38))))),"-")))</f>
        <v>5</v>
      </c>
      <c r="J38" s="52" t="s">
        <v>35</v>
      </c>
      <c r="K38" s="54">
        <f t="shared" ref="K38:K50" si="17">IF(OR(I38="-",NOT(ISNUMBER(I38)),NOT(ISNUMBER(D38))),"-",D38*I38)</f>
        <v>20</v>
      </c>
      <c r="L38" s="55" t="b">
        <v>0</v>
      </c>
      <c r="M38" s="56" t="str">
        <f t="shared" si="1"/>
        <v>CELERY DICED — 4/5 LB CS (4 LB) per CS</v>
      </c>
      <c r="N38" s="37">
        <f t="shared" si="15"/>
        <v>0.6</v>
      </c>
      <c r="O38" s="56">
        <v>6.0</v>
      </c>
      <c r="P38" s="57" t="s">
        <v>31</v>
      </c>
      <c r="Q38" s="58"/>
      <c r="R38" s="58"/>
      <c r="S38" s="58"/>
      <c r="T38" s="40" t="s">
        <v>32</v>
      </c>
      <c r="U38" s="39"/>
      <c r="V38" s="59"/>
      <c r="W38" s="60"/>
      <c r="X38" s="60"/>
      <c r="Y38" s="60"/>
      <c r="Z38" s="60"/>
      <c r="AA38" s="61" t="str">
        <f t="shared" si="3"/>
        <v>4 (5 LB) per CS</v>
      </c>
      <c r="AB38" s="62"/>
      <c r="AC38" s="63"/>
      <c r="AD38" s="64" t="str">
        <f t="shared" si="4"/>
        <v>-</v>
      </c>
      <c r="AE38" s="60"/>
      <c r="AF38" s="58"/>
      <c r="AG38" s="58"/>
    </row>
    <row r="39" ht="12.75" customHeight="1">
      <c r="A39" s="50">
        <v>38.0</v>
      </c>
      <c r="B39" s="51" t="s">
        <v>75</v>
      </c>
      <c r="C39" s="52"/>
      <c r="D39" s="52">
        <v>1.0</v>
      </c>
      <c r="E39" s="52">
        <v>0.25</v>
      </c>
      <c r="F39" s="52"/>
      <c r="G39" s="52">
        <v>5.0</v>
      </c>
      <c r="H39" s="52" t="s">
        <v>29</v>
      </c>
      <c r="I39" s="53">
        <f t="shared" si="16"/>
        <v>5</v>
      </c>
      <c r="J39" s="52" t="s">
        <v>53</v>
      </c>
      <c r="K39" s="54">
        <f t="shared" si="17"/>
        <v>5</v>
      </c>
      <c r="L39" s="55" t="b">
        <v>0</v>
      </c>
      <c r="M39" s="56" t="str">
        <f t="shared" si="1"/>
        <v>CELERY DICED — 5 LB EA (1 LB) per EA</v>
      </c>
      <c r="N39" s="37">
        <f t="shared" si="15"/>
        <v>0.2</v>
      </c>
      <c r="O39" s="56">
        <v>2.0</v>
      </c>
      <c r="P39" s="57" t="s">
        <v>31</v>
      </c>
      <c r="Q39" s="58"/>
      <c r="R39" s="58"/>
      <c r="S39" s="58"/>
      <c r="T39" s="40" t="s">
        <v>32</v>
      </c>
      <c r="U39" s="39"/>
      <c r="V39" s="59"/>
      <c r="W39" s="60"/>
      <c r="X39" s="60"/>
      <c r="Y39" s="60"/>
      <c r="Z39" s="60"/>
      <c r="AA39" s="61" t="str">
        <f t="shared" si="3"/>
        <v>1 (5 LB) per EA</v>
      </c>
      <c r="AB39" s="62"/>
      <c r="AC39" s="63"/>
      <c r="AD39" s="64" t="str">
        <f t="shared" si="4"/>
        <v>-</v>
      </c>
      <c r="AE39" s="60"/>
      <c r="AF39" s="58"/>
      <c r="AG39" s="58"/>
    </row>
    <row r="40" ht="12.75" customHeight="1">
      <c r="A40" s="30">
        <v>39.0</v>
      </c>
      <c r="B40" s="31" t="s">
        <v>76</v>
      </c>
      <c r="C40" s="32"/>
      <c r="D40" s="32">
        <v>1.0</v>
      </c>
      <c r="E40" s="32">
        <v>0.25</v>
      </c>
      <c r="F40" s="32"/>
      <c r="G40" s="32">
        <v>5.0</v>
      </c>
      <c r="H40" s="32" t="s">
        <v>29</v>
      </c>
      <c r="I40" s="33">
        <f t="shared" si="16"/>
        <v>5</v>
      </c>
      <c r="J40" s="32" t="s">
        <v>35</v>
      </c>
      <c r="K40" s="34">
        <f t="shared" si="17"/>
        <v>5</v>
      </c>
      <c r="L40" s="35" t="b">
        <v>0</v>
      </c>
      <c r="M40" s="36" t="str">
        <f t="shared" si="1"/>
        <v>CHILE-JALAPENO SLICE (1 LB) per CS</v>
      </c>
      <c r="N40" s="49">
        <f t="shared" si="15"/>
        <v>0.4</v>
      </c>
      <c r="O40" s="36">
        <v>4.0</v>
      </c>
      <c r="P40" s="38" t="s">
        <v>31</v>
      </c>
      <c r="Q40" s="39"/>
      <c r="R40" s="39"/>
      <c r="S40" s="39"/>
      <c r="T40" s="40" t="s">
        <v>32</v>
      </c>
      <c r="U40" s="39"/>
      <c r="V40" s="41"/>
      <c r="W40" s="42"/>
      <c r="X40" s="42"/>
      <c r="Y40" s="42"/>
      <c r="Z40" s="42"/>
      <c r="AA40" s="43" t="str">
        <f t="shared" si="3"/>
        <v>1 (5 LB) per CS</v>
      </c>
      <c r="AB40" s="44"/>
      <c r="AC40" s="45"/>
      <c r="AD40" s="46" t="str">
        <f t="shared" si="4"/>
        <v>-</v>
      </c>
      <c r="AE40" s="42"/>
      <c r="AF40" s="39"/>
      <c r="AG40" s="39"/>
    </row>
    <row r="41" ht="12.75" customHeight="1">
      <c r="A41" s="30">
        <v>40.0</v>
      </c>
      <c r="B41" s="67" t="s">
        <v>77</v>
      </c>
      <c r="C41" s="32"/>
      <c r="D41" s="32">
        <v>1.0</v>
      </c>
      <c r="E41" s="32"/>
      <c r="F41" s="32"/>
      <c r="G41" s="32">
        <v>5.0</v>
      </c>
      <c r="H41" s="32" t="s">
        <v>29</v>
      </c>
      <c r="I41" s="33">
        <f t="shared" si="16"/>
        <v>5</v>
      </c>
      <c r="J41" s="32" t="s">
        <v>35</v>
      </c>
      <c r="K41" s="34">
        <f t="shared" si="17"/>
        <v>5</v>
      </c>
      <c r="L41" s="35" t="b">
        <v>0</v>
      </c>
      <c r="M41" s="36" t="str">
        <f t="shared" si="1"/>
        <v>CHILES DRY ANAHEIM CALIFORNIA (1 LB) per CS</v>
      </c>
      <c r="N41" s="49">
        <f t="shared" si="15"/>
        <v>1.1</v>
      </c>
      <c r="O41" s="36">
        <v>11.0</v>
      </c>
      <c r="P41" s="38" t="s">
        <v>31</v>
      </c>
      <c r="Q41" s="39"/>
      <c r="R41" s="39"/>
      <c r="S41" s="39"/>
      <c r="T41" s="40" t="s">
        <v>32</v>
      </c>
      <c r="U41" s="39"/>
      <c r="V41" s="41"/>
      <c r="W41" s="42"/>
      <c r="X41" s="42"/>
      <c r="Y41" s="42"/>
      <c r="Z41" s="42"/>
      <c r="AA41" s="43" t="str">
        <f t="shared" si="3"/>
        <v>1 (5 LB) per CS</v>
      </c>
      <c r="AB41" s="44"/>
      <c r="AC41" s="45"/>
      <c r="AD41" s="46" t="str">
        <f t="shared" si="4"/>
        <v>-</v>
      </c>
      <c r="AE41" s="42"/>
      <c r="AF41" s="39"/>
      <c r="AG41" s="39"/>
    </row>
    <row r="42" ht="12.75" customHeight="1">
      <c r="A42" s="30">
        <v>41.0</v>
      </c>
      <c r="B42" s="67" t="s">
        <v>78</v>
      </c>
      <c r="C42" s="32"/>
      <c r="D42" s="32">
        <v>1.0</v>
      </c>
      <c r="E42" s="32"/>
      <c r="F42" s="32"/>
      <c r="G42" s="32">
        <v>10.0</v>
      </c>
      <c r="H42" s="32" t="s">
        <v>29</v>
      </c>
      <c r="I42" s="33">
        <f t="shared" si="16"/>
        <v>10</v>
      </c>
      <c r="J42" s="32" t="s">
        <v>35</v>
      </c>
      <c r="K42" s="34">
        <f t="shared" si="17"/>
        <v>10</v>
      </c>
      <c r="L42" s="35" t="b">
        <v>0</v>
      </c>
      <c r="M42" s="36" t="str">
        <f t="shared" si="1"/>
        <v>CHILES JALAPENO — 10 LB CS (1 LB) per CS</v>
      </c>
      <c r="N42" s="49">
        <f t="shared" si="15"/>
        <v>1.4</v>
      </c>
      <c r="O42" s="36">
        <v>14.0</v>
      </c>
      <c r="P42" s="38" t="s">
        <v>31</v>
      </c>
      <c r="Q42" s="39"/>
      <c r="R42" s="39"/>
      <c r="S42" s="39"/>
      <c r="T42" s="40" t="s">
        <v>32</v>
      </c>
      <c r="U42" s="39"/>
      <c r="V42" s="41"/>
      <c r="W42" s="42"/>
      <c r="X42" s="42"/>
      <c r="Y42" s="42"/>
      <c r="Z42" s="42"/>
      <c r="AA42" s="43" t="str">
        <f t="shared" si="3"/>
        <v>1 (10 LB) per CS</v>
      </c>
      <c r="AB42" s="44"/>
      <c r="AC42" s="45"/>
      <c r="AD42" s="46" t="str">
        <f t="shared" si="4"/>
        <v>-</v>
      </c>
      <c r="AE42" s="42"/>
      <c r="AF42" s="39"/>
      <c r="AG42" s="39"/>
    </row>
    <row r="43" ht="12.75" customHeight="1">
      <c r="A43" s="30">
        <v>42.0</v>
      </c>
      <c r="B43" s="67" t="s">
        <v>79</v>
      </c>
      <c r="C43" s="32"/>
      <c r="D43" s="32">
        <v>1.0</v>
      </c>
      <c r="E43" s="32"/>
      <c r="F43" s="32"/>
      <c r="G43" s="32">
        <v>2.0</v>
      </c>
      <c r="H43" s="32" t="s">
        <v>29</v>
      </c>
      <c r="I43" s="33">
        <f t="shared" si="16"/>
        <v>2</v>
      </c>
      <c r="J43" s="32" t="s">
        <v>35</v>
      </c>
      <c r="K43" s="34">
        <f t="shared" si="17"/>
        <v>2</v>
      </c>
      <c r="L43" s="35" t="b">
        <v>0</v>
      </c>
      <c r="M43" s="36" t="str">
        <f t="shared" si="1"/>
        <v>CHILES JALAPENO — 2 LB CS (1 LB) per CS</v>
      </c>
      <c r="N43" s="49">
        <f t="shared" si="15"/>
        <v>0.4</v>
      </c>
      <c r="O43" s="36">
        <v>4.0</v>
      </c>
      <c r="P43" s="38" t="s">
        <v>31</v>
      </c>
      <c r="Q43" s="39"/>
      <c r="R43" s="39"/>
      <c r="S43" s="39"/>
      <c r="T43" s="40" t="s">
        <v>32</v>
      </c>
      <c r="U43" s="39"/>
      <c r="V43" s="41"/>
      <c r="W43" s="42"/>
      <c r="X43" s="42"/>
      <c r="Y43" s="42"/>
      <c r="Z43" s="42"/>
      <c r="AA43" s="43" t="str">
        <f t="shared" si="3"/>
        <v>1 (2 LB) per CS</v>
      </c>
      <c r="AB43" s="44"/>
      <c r="AC43" s="45"/>
      <c r="AD43" s="46" t="str">
        <f t="shared" si="4"/>
        <v>-</v>
      </c>
      <c r="AE43" s="42"/>
      <c r="AF43" s="39"/>
      <c r="AG43" s="39"/>
    </row>
    <row r="44" ht="12.75" customHeight="1">
      <c r="A44" s="30">
        <v>43.0</v>
      </c>
      <c r="B44" s="67" t="s">
        <v>80</v>
      </c>
      <c r="C44" s="32"/>
      <c r="D44" s="32">
        <v>1.0</v>
      </c>
      <c r="E44" s="32"/>
      <c r="F44" s="32"/>
      <c r="G44" s="32">
        <v>5.0</v>
      </c>
      <c r="H44" s="32" t="s">
        <v>29</v>
      </c>
      <c r="I44" s="33">
        <f t="shared" si="16"/>
        <v>5</v>
      </c>
      <c r="J44" s="32" t="s">
        <v>35</v>
      </c>
      <c r="K44" s="34">
        <f t="shared" si="17"/>
        <v>5</v>
      </c>
      <c r="L44" s="35" t="b">
        <v>0</v>
      </c>
      <c r="M44" s="36" t="str">
        <f t="shared" si="1"/>
        <v>CHILES JALAPENO 5 LB (1 LB) per CS</v>
      </c>
      <c r="N44" s="49">
        <f t="shared" si="15"/>
        <v>2</v>
      </c>
      <c r="O44" s="36">
        <v>20.0</v>
      </c>
      <c r="P44" s="38" t="s">
        <v>31</v>
      </c>
      <c r="Q44" s="39"/>
      <c r="R44" s="39"/>
      <c r="S44" s="39"/>
      <c r="T44" s="40" t="s">
        <v>32</v>
      </c>
      <c r="U44" s="39"/>
      <c r="V44" s="41"/>
      <c r="W44" s="42"/>
      <c r="X44" s="42"/>
      <c r="Y44" s="42"/>
      <c r="Z44" s="42"/>
      <c r="AA44" s="43" t="str">
        <f t="shared" si="3"/>
        <v>1 (5 LB) per CS</v>
      </c>
      <c r="AB44" s="44"/>
      <c r="AC44" s="45"/>
      <c r="AD44" s="46" t="str">
        <f t="shared" si="4"/>
        <v>-</v>
      </c>
      <c r="AE44" s="42"/>
      <c r="AF44" s="39"/>
      <c r="AG44" s="39"/>
    </row>
    <row r="45" ht="12.75" customHeight="1">
      <c r="A45" s="30">
        <v>44.0</v>
      </c>
      <c r="B45" s="67" t="s">
        <v>81</v>
      </c>
      <c r="C45" s="32"/>
      <c r="D45" s="32">
        <v>1.0</v>
      </c>
      <c r="E45" s="32">
        <v>0.25</v>
      </c>
      <c r="F45" s="32"/>
      <c r="G45" s="32">
        <v>5.0</v>
      </c>
      <c r="H45" s="32" t="s">
        <v>29</v>
      </c>
      <c r="I45" s="33">
        <f t="shared" si="16"/>
        <v>5</v>
      </c>
      <c r="J45" s="32" t="s">
        <v>35</v>
      </c>
      <c r="K45" s="34">
        <f t="shared" si="17"/>
        <v>5</v>
      </c>
      <c r="L45" s="35" t="b">
        <v>0</v>
      </c>
      <c r="M45" s="36" t="str">
        <f t="shared" si="1"/>
        <v>CHILES JALAPENO DICE SDLS (1 LB) per CS</v>
      </c>
      <c r="N45" s="49">
        <f t="shared" si="15"/>
        <v>0.1</v>
      </c>
      <c r="O45" s="36">
        <v>1.0</v>
      </c>
      <c r="P45" s="38" t="s">
        <v>31</v>
      </c>
      <c r="Q45" s="39"/>
      <c r="R45" s="39"/>
      <c r="S45" s="39"/>
      <c r="T45" s="40" t="s">
        <v>32</v>
      </c>
      <c r="U45" s="39"/>
      <c r="V45" s="41"/>
      <c r="W45" s="42"/>
      <c r="X45" s="42"/>
      <c r="Y45" s="42"/>
      <c r="Z45" s="42"/>
      <c r="AA45" s="43" t="str">
        <f t="shared" si="3"/>
        <v>1 (5 LB) per CS</v>
      </c>
      <c r="AB45" s="44"/>
      <c r="AC45" s="45"/>
      <c r="AD45" s="46" t="str">
        <f t="shared" si="4"/>
        <v>-</v>
      </c>
      <c r="AE45" s="42"/>
      <c r="AF45" s="39"/>
      <c r="AG45" s="39"/>
    </row>
    <row r="46" ht="12.75" customHeight="1">
      <c r="A46" s="30">
        <v>45.0</v>
      </c>
      <c r="B46" s="67" t="s">
        <v>82</v>
      </c>
      <c r="C46" s="32"/>
      <c r="D46" s="32">
        <v>1.0</v>
      </c>
      <c r="E46" s="32">
        <v>0.25</v>
      </c>
      <c r="F46" s="32"/>
      <c r="G46" s="32">
        <v>5.0</v>
      </c>
      <c r="H46" s="32" t="s">
        <v>29</v>
      </c>
      <c r="I46" s="33">
        <f t="shared" si="16"/>
        <v>5</v>
      </c>
      <c r="J46" s="32" t="s">
        <v>30</v>
      </c>
      <c r="K46" s="34">
        <f t="shared" si="17"/>
        <v>5</v>
      </c>
      <c r="L46" s="35" t="b">
        <v>0</v>
      </c>
      <c r="M46" s="36" t="str">
        <f t="shared" si="1"/>
        <v>CHILES JALAPENO DICED (1 LB) per BAG</v>
      </c>
      <c r="N46" s="49">
        <f t="shared" si="15"/>
        <v>0.2</v>
      </c>
      <c r="O46" s="36">
        <v>2.0</v>
      </c>
      <c r="P46" s="38" t="s">
        <v>31</v>
      </c>
      <c r="Q46" s="39"/>
      <c r="R46" s="39"/>
      <c r="S46" s="39"/>
      <c r="T46" s="40" t="s">
        <v>32</v>
      </c>
      <c r="U46" s="39"/>
      <c r="V46" s="41"/>
      <c r="W46" s="42"/>
      <c r="X46" s="42"/>
      <c r="Y46" s="42"/>
      <c r="Z46" s="42"/>
      <c r="AA46" s="43" t="str">
        <f t="shared" si="3"/>
        <v>1 (5 LB) per BAG</v>
      </c>
      <c r="AB46" s="44"/>
      <c r="AC46" s="45"/>
      <c r="AD46" s="46" t="str">
        <f t="shared" si="4"/>
        <v>-</v>
      </c>
      <c r="AE46" s="42"/>
      <c r="AF46" s="39"/>
      <c r="AG46" s="39"/>
    </row>
    <row r="47" ht="12.75" customHeight="1">
      <c r="A47" s="30">
        <v>46.0</v>
      </c>
      <c r="B47" s="67" t="s">
        <v>83</v>
      </c>
      <c r="C47" s="32"/>
      <c r="D47" s="32">
        <v>1.0</v>
      </c>
      <c r="E47" s="32"/>
      <c r="F47" s="32"/>
      <c r="G47" s="32">
        <v>10.0</v>
      </c>
      <c r="H47" s="32" t="s">
        <v>29</v>
      </c>
      <c r="I47" s="33">
        <f t="shared" si="16"/>
        <v>10</v>
      </c>
      <c r="J47" s="32" t="s">
        <v>35</v>
      </c>
      <c r="K47" s="34">
        <f t="shared" si="17"/>
        <v>10</v>
      </c>
      <c r="L47" s="35" t="b">
        <v>0</v>
      </c>
      <c r="M47" s="36" t="str">
        <f t="shared" si="1"/>
        <v>CHILES PASILLA (1 LB) per CS</v>
      </c>
      <c r="N47" s="49">
        <f t="shared" si="15"/>
        <v>0.1</v>
      </c>
      <c r="O47" s="36">
        <v>1.0</v>
      </c>
      <c r="P47" s="38" t="s">
        <v>31</v>
      </c>
      <c r="Q47" s="39"/>
      <c r="R47" s="39"/>
      <c r="S47" s="39"/>
      <c r="T47" s="40" t="s">
        <v>32</v>
      </c>
      <c r="U47" s="39"/>
      <c r="V47" s="41"/>
      <c r="W47" s="42"/>
      <c r="X47" s="42"/>
      <c r="Y47" s="42"/>
      <c r="Z47" s="42"/>
      <c r="AA47" s="43" t="str">
        <f t="shared" si="3"/>
        <v>1 (10 LB) per CS</v>
      </c>
      <c r="AB47" s="44"/>
      <c r="AC47" s="45"/>
      <c r="AD47" s="46" t="str">
        <f t="shared" si="4"/>
        <v>-</v>
      </c>
      <c r="AE47" s="42"/>
      <c r="AF47" s="39"/>
      <c r="AG47" s="39"/>
    </row>
    <row r="48" ht="12.75" customHeight="1">
      <c r="A48" s="30">
        <v>47.0</v>
      </c>
      <c r="B48" s="67" t="s">
        <v>84</v>
      </c>
      <c r="C48" s="32"/>
      <c r="D48" s="32">
        <v>1.0</v>
      </c>
      <c r="E48" s="32">
        <v>0.25</v>
      </c>
      <c r="F48" s="32"/>
      <c r="G48" s="32">
        <v>5.0</v>
      </c>
      <c r="H48" s="32" t="s">
        <v>29</v>
      </c>
      <c r="I48" s="33">
        <f t="shared" si="16"/>
        <v>5</v>
      </c>
      <c r="J48" s="32" t="s">
        <v>35</v>
      </c>
      <c r="K48" s="34">
        <f t="shared" si="17"/>
        <v>5</v>
      </c>
      <c r="L48" s="35" t="b">
        <v>0</v>
      </c>
      <c r="M48" s="36" t="str">
        <f t="shared" si="1"/>
        <v>CHILES PASILLA SLICED (1 LB) per CS</v>
      </c>
      <c r="N48" s="49">
        <f t="shared" si="15"/>
        <v>4.5</v>
      </c>
      <c r="O48" s="36">
        <v>45.0</v>
      </c>
      <c r="P48" s="38" t="s">
        <v>31</v>
      </c>
      <c r="Q48" s="39"/>
      <c r="R48" s="39"/>
      <c r="S48" s="39"/>
      <c r="T48" s="40" t="s">
        <v>32</v>
      </c>
      <c r="U48" s="39"/>
      <c r="V48" s="41"/>
      <c r="W48" s="42"/>
      <c r="X48" s="42"/>
      <c r="Y48" s="42"/>
      <c r="Z48" s="42"/>
      <c r="AA48" s="43" t="str">
        <f t="shared" si="3"/>
        <v>1 (5 LB) per CS</v>
      </c>
      <c r="AB48" s="44"/>
      <c r="AC48" s="45"/>
      <c r="AD48" s="46" t="str">
        <f t="shared" si="4"/>
        <v>-</v>
      </c>
      <c r="AE48" s="42"/>
      <c r="AF48" s="39"/>
      <c r="AG48" s="39"/>
    </row>
    <row r="49" ht="12.75" customHeight="1">
      <c r="A49" s="30">
        <v>48.0</v>
      </c>
      <c r="B49" s="67" t="s">
        <v>85</v>
      </c>
      <c r="C49" s="32"/>
      <c r="D49" s="32">
        <v>1.0</v>
      </c>
      <c r="E49" s="32"/>
      <c r="F49" s="32"/>
      <c r="G49" s="32">
        <v>5.0</v>
      </c>
      <c r="H49" s="32" t="s">
        <v>29</v>
      </c>
      <c r="I49" s="33">
        <f t="shared" si="16"/>
        <v>5</v>
      </c>
      <c r="J49" s="32" t="s">
        <v>35</v>
      </c>
      <c r="K49" s="34">
        <f t="shared" si="17"/>
        <v>5</v>
      </c>
      <c r="L49" s="35" t="b">
        <v>0</v>
      </c>
      <c r="M49" s="36" t="str">
        <f t="shared" si="1"/>
        <v>CHILES PASILLA/POBLANO 5LB XL (1 LB) per CS</v>
      </c>
      <c r="N49" s="49">
        <f t="shared" si="15"/>
        <v>0.9</v>
      </c>
      <c r="O49" s="36">
        <v>9.0</v>
      </c>
      <c r="P49" s="38" t="s">
        <v>31</v>
      </c>
      <c r="Q49" s="39"/>
      <c r="R49" s="39"/>
      <c r="S49" s="39"/>
      <c r="T49" s="40" t="s">
        <v>32</v>
      </c>
      <c r="U49" s="39"/>
      <c r="V49" s="41"/>
      <c r="W49" s="42"/>
      <c r="X49" s="42"/>
      <c r="Y49" s="42"/>
      <c r="Z49" s="42"/>
      <c r="AA49" s="43" t="str">
        <f t="shared" si="3"/>
        <v>1 (5 LB) per CS</v>
      </c>
      <c r="AB49" s="44"/>
      <c r="AC49" s="45"/>
      <c r="AD49" s="46" t="str">
        <f t="shared" si="4"/>
        <v>-</v>
      </c>
      <c r="AE49" s="42"/>
      <c r="AF49" s="39"/>
      <c r="AG49" s="39"/>
    </row>
    <row r="50" ht="12.75" customHeight="1">
      <c r="A50" s="30">
        <v>49.0</v>
      </c>
      <c r="B50" s="67" t="s">
        <v>86</v>
      </c>
      <c r="C50" s="32"/>
      <c r="D50" s="32">
        <v>1.0</v>
      </c>
      <c r="E50" s="32"/>
      <c r="F50" s="32"/>
      <c r="G50" s="32">
        <v>2.0</v>
      </c>
      <c r="H50" s="32" t="s">
        <v>29</v>
      </c>
      <c r="I50" s="33">
        <f t="shared" si="16"/>
        <v>2</v>
      </c>
      <c r="J50" s="32" t="s">
        <v>35</v>
      </c>
      <c r="K50" s="34">
        <f t="shared" si="17"/>
        <v>2</v>
      </c>
      <c r="L50" s="35" t="b">
        <v>0</v>
      </c>
      <c r="M50" s="36" t="str">
        <f t="shared" si="1"/>
        <v>CHILES SERRANO (1 LB) per CS</v>
      </c>
      <c r="N50" s="37">
        <f t="shared" si="15"/>
        <v>0.1</v>
      </c>
      <c r="O50" s="36">
        <v>1.0</v>
      </c>
      <c r="P50" s="38" t="s">
        <v>31</v>
      </c>
      <c r="Q50" s="39"/>
      <c r="R50" s="39"/>
      <c r="S50" s="39"/>
      <c r="T50" s="40" t="s">
        <v>32</v>
      </c>
      <c r="U50" s="39"/>
      <c r="V50" s="41"/>
      <c r="W50" s="42"/>
      <c r="X50" s="42"/>
      <c r="Y50" s="42"/>
      <c r="Z50" s="42"/>
      <c r="AA50" s="43" t="str">
        <f t="shared" si="3"/>
        <v>1 (2 LB) per CS</v>
      </c>
      <c r="AB50" s="44"/>
      <c r="AC50" s="45"/>
      <c r="AD50" s="46" t="str">
        <f t="shared" si="4"/>
        <v>-</v>
      </c>
      <c r="AE50" s="42"/>
      <c r="AF50" s="39"/>
      <c r="AG50" s="39"/>
    </row>
    <row r="51" ht="12.75" customHeight="1">
      <c r="A51" s="30">
        <v>50.0</v>
      </c>
      <c r="B51" s="31" t="s">
        <v>87</v>
      </c>
      <c r="C51" s="32"/>
      <c r="D51" s="32">
        <v>6.0</v>
      </c>
      <c r="E51" s="32"/>
      <c r="F51" s="32"/>
      <c r="G51" s="32"/>
      <c r="H51" s="32" t="s">
        <v>34</v>
      </c>
      <c r="I51" s="33">
        <f>IF(AND(ISNUMBER(K51),ISNUMBER(D51),D51&lt;&gt;0),K51/D51,"-")</f>
        <v>0.4166666667</v>
      </c>
      <c r="J51" s="32" t="s">
        <v>35</v>
      </c>
      <c r="K51" s="34">
        <v>2.5</v>
      </c>
      <c r="L51" s="35" t="b">
        <v>0</v>
      </c>
      <c r="M51" s="36" t="str">
        <f t="shared" si="1"/>
        <v>CILANTRO (BUNCH) 6CT BAG (6 CT) per CS</v>
      </c>
      <c r="N51" s="37">
        <f t="shared" si="15"/>
        <v>1</v>
      </c>
      <c r="O51" s="36">
        <v>10.0</v>
      </c>
      <c r="P51" s="38" t="s">
        <v>31</v>
      </c>
      <c r="Q51" s="39"/>
      <c r="R51" s="39"/>
      <c r="S51" s="39"/>
      <c r="T51" s="40" t="s">
        <v>32</v>
      </c>
      <c r="U51" s="39"/>
      <c r="V51" s="41"/>
      <c r="W51" s="42"/>
      <c r="X51" s="42"/>
      <c r="Y51" s="42"/>
      <c r="Z51" s="42"/>
      <c r="AA51" s="43" t="str">
        <f t="shared" si="3"/>
        <v>6 ( CT) per CS</v>
      </c>
      <c r="AB51" s="44"/>
      <c r="AC51" s="45"/>
      <c r="AD51" s="46" t="str">
        <f t="shared" si="4"/>
        <v>-</v>
      </c>
      <c r="AE51" s="42"/>
      <c r="AF51" s="39"/>
      <c r="AG51" s="39"/>
    </row>
    <row r="52" ht="12.75" customHeight="1">
      <c r="A52" s="30">
        <v>51.0</v>
      </c>
      <c r="B52" s="31" t="s">
        <v>88</v>
      </c>
      <c r="C52" s="32"/>
      <c r="D52" s="32">
        <v>4.0</v>
      </c>
      <c r="E52" s="32"/>
      <c r="F52" s="32"/>
      <c r="G52" s="32">
        <v>1.0</v>
      </c>
      <c r="H52" s="32" t="s">
        <v>29</v>
      </c>
      <c r="I52" s="33">
        <f t="shared" ref="I52:I53" si="18">IF(H52="CT","-",IF(H52="CAN",IF(G52="#10",7,IF(G52="#5",3.5,"-")),IF(ISNUMBER(G52),IF(H52="OZ",G52/16,IF(H52="GAL",G52*8.6,IF(OR(H52="GM",H52="GR"),G52/453.592,IF(H52="KG",G52*2.20462,IF(H52="LB",G52,G52))))),"-")))</f>
        <v>1</v>
      </c>
      <c r="J52" s="32" t="s">
        <v>35</v>
      </c>
      <c r="K52" s="34">
        <f t="shared" ref="K52:K53" si="19">IF(OR(I52="-",NOT(ISNUMBER(I52)),NOT(ISNUMBER(D52))),"-",D52*I52)</f>
        <v>4</v>
      </c>
      <c r="L52" s="35" t="b">
        <v>0</v>
      </c>
      <c r="M52" s="36" t="str">
        <f t="shared" si="1"/>
        <v>CILANTRO (CLN/ICELESS) (4 LB) per CS</v>
      </c>
      <c r="N52" s="49">
        <f t="shared" si="15"/>
        <v>0.1</v>
      </c>
      <c r="O52" s="36">
        <v>1.0</v>
      </c>
      <c r="P52" s="38" t="s">
        <v>31</v>
      </c>
      <c r="Q52" s="39"/>
      <c r="R52" s="39"/>
      <c r="S52" s="39"/>
      <c r="T52" s="40" t="s">
        <v>32</v>
      </c>
      <c r="U52" s="39"/>
      <c r="V52" s="41"/>
      <c r="W52" s="42"/>
      <c r="X52" s="42"/>
      <c r="Y52" s="42"/>
      <c r="Z52" s="42"/>
      <c r="AA52" s="43" t="str">
        <f t="shared" si="3"/>
        <v>4 (1 LB) per CS</v>
      </c>
      <c r="AB52" s="44"/>
      <c r="AC52" s="45"/>
      <c r="AD52" s="46" t="str">
        <f t="shared" si="4"/>
        <v>-</v>
      </c>
      <c r="AE52" s="42"/>
      <c r="AF52" s="39"/>
      <c r="AG52" s="39"/>
    </row>
    <row r="53" ht="12.75" customHeight="1">
      <c r="A53" s="30">
        <v>52.0</v>
      </c>
      <c r="B53" s="31" t="s">
        <v>89</v>
      </c>
      <c r="C53" s="32"/>
      <c r="D53" s="32">
        <v>1.0</v>
      </c>
      <c r="E53" s="32"/>
      <c r="F53" s="32"/>
      <c r="G53" s="32">
        <v>1.0</v>
      </c>
      <c r="H53" s="32" t="s">
        <v>29</v>
      </c>
      <c r="I53" s="33">
        <f t="shared" si="18"/>
        <v>1</v>
      </c>
      <c r="J53" s="32" t="s">
        <v>30</v>
      </c>
      <c r="K53" s="34">
        <f t="shared" si="19"/>
        <v>1</v>
      </c>
      <c r="L53" s="35" t="b">
        <v>0</v>
      </c>
      <c r="M53" s="36" t="str">
        <f t="shared" si="1"/>
        <v>CILANTRO (CLN/ICELESS) 1# (1 LB) per BAG</v>
      </c>
      <c r="N53" s="49">
        <f t="shared" si="15"/>
        <v>0.7</v>
      </c>
      <c r="O53" s="36">
        <v>7.0</v>
      </c>
      <c r="P53" s="38" t="s">
        <v>31</v>
      </c>
      <c r="Q53" s="39"/>
      <c r="R53" s="39"/>
      <c r="S53" s="39"/>
      <c r="T53" s="40" t="s">
        <v>32</v>
      </c>
      <c r="U53" s="39"/>
      <c r="V53" s="41"/>
      <c r="W53" s="42"/>
      <c r="X53" s="42"/>
      <c r="Y53" s="42"/>
      <c r="Z53" s="42"/>
      <c r="AA53" s="43" t="str">
        <f t="shared" si="3"/>
        <v>1 (1 LB) per BAG</v>
      </c>
      <c r="AB53" s="44"/>
      <c r="AC53" s="45"/>
      <c r="AD53" s="46" t="str">
        <f t="shared" si="4"/>
        <v>-</v>
      </c>
      <c r="AE53" s="42"/>
      <c r="AF53" s="39"/>
      <c r="AG53" s="39"/>
    </row>
    <row r="54" ht="12.75" customHeight="1">
      <c r="A54" s="30">
        <v>53.0</v>
      </c>
      <c r="B54" s="31" t="s">
        <v>90</v>
      </c>
      <c r="C54" s="32"/>
      <c r="D54" s="32">
        <v>30.0</v>
      </c>
      <c r="E54" s="32"/>
      <c r="F54" s="32"/>
      <c r="G54" s="32"/>
      <c r="H54" s="32" t="s">
        <v>34</v>
      </c>
      <c r="I54" s="33">
        <f t="shared" ref="I54:I55" si="20">IF(AND(ISNUMBER(K54),ISNUMBER(D54),D54&lt;&gt;0),K54/D54,"-")</f>
        <v>0.6666666667</v>
      </c>
      <c r="J54" s="32" t="s">
        <v>35</v>
      </c>
      <c r="K54" s="34">
        <v>20.0</v>
      </c>
      <c r="L54" s="35" t="b">
        <v>0</v>
      </c>
      <c r="M54" s="36" t="str">
        <f t="shared" si="1"/>
        <v>CILANTRO 30 CT (30 CT) per CS</v>
      </c>
      <c r="N54" s="49">
        <f t="shared" si="15"/>
        <v>0.5</v>
      </c>
      <c r="O54" s="36">
        <v>5.0</v>
      </c>
      <c r="P54" s="38" t="s">
        <v>31</v>
      </c>
      <c r="Q54" s="39"/>
      <c r="R54" s="39"/>
      <c r="S54" s="39"/>
      <c r="T54" s="40" t="s">
        <v>32</v>
      </c>
      <c r="U54" s="39"/>
      <c r="V54" s="41"/>
      <c r="W54" s="42"/>
      <c r="X54" s="42"/>
      <c r="Y54" s="42"/>
      <c r="Z54" s="42"/>
      <c r="AA54" s="43" t="str">
        <f t="shared" si="3"/>
        <v>30 ( CT) per CS</v>
      </c>
      <c r="AB54" s="44"/>
      <c r="AC54" s="45"/>
      <c r="AD54" s="46" t="str">
        <f t="shared" si="4"/>
        <v>-</v>
      </c>
      <c r="AE54" s="42"/>
      <c r="AF54" s="39"/>
      <c r="AG54" s="39"/>
    </row>
    <row r="55" ht="12.75" customHeight="1">
      <c r="A55" s="30">
        <v>54.0</v>
      </c>
      <c r="B55" s="31" t="s">
        <v>91</v>
      </c>
      <c r="C55" s="32"/>
      <c r="D55" s="32">
        <v>60.0</v>
      </c>
      <c r="E55" s="32"/>
      <c r="F55" s="32"/>
      <c r="G55" s="32"/>
      <c r="H55" s="32" t="s">
        <v>34</v>
      </c>
      <c r="I55" s="33">
        <f t="shared" si="20"/>
        <v>0.6666666667</v>
      </c>
      <c r="J55" s="32" t="s">
        <v>35</v>
      </c>
      <c r="K55" s="34">
        <v>40.0</v>
      </c>
      <c r="L55" s="35" t="b">
        <v>0</v>
      </c>
      <c r="M55" s="36" t="str">
        <f t="shared" si="1"/>
        <v>CILANTRO 60 CT (60 CT) per CS</v>
      </c>
      <c r="N55" s="49">
        <f t="shared" si="15"/>
        <v>0.3</v>
      </c>
      <c r="O55" s="36">
        <v>3.0</v>
      </c>
      <c r="P55" s="38" t="s">
        <v>31</v>
      </c>
      <c r="Q55" s="39"/>
      <c r="R55" s="39"/>
      <c r="S55" s="39"/>
      <c r="T55" s="40" t="s">
        <v>32</v>
      </c>
      <c r="U55" s="39"/>
      <c r="V55" s="41"/>
      <c r="W55" s="42"/>
      <c r="X55" s="42"/>
      <c r="Y55" s="42"/>
      <c r="Z55" s="42"/>
      <c r="AA55" s="43" t="str">
        <f t="shared" si="3"/>
        <v>60 ( CT) per CS</v>
      </c>
      <c r="AB55" s="44"/>
      <c r="AC55" s="45"/>
      <c r="AD55" s="46" t="str">
        <f t="shared" si="4"/>
        <v>-</v>
      </c>
      <c r="AE55" s="42"/>
      <c r="AF55" s="39"/>
      <c r="AG55" s="39"/>
    </row>
    <row r="56" ht="12.75" customHeight="1">
      <c r="A56" s="30">
        <v>55.0</v>
      </c>
      <c r="B56" s="31" t="s">
        <v>92</v>
      </c>
      <c r="C56" s="32"/>
      <c r="D56" s="32">
        <v>1.0</v>
      </c>
      <c r="E56" s="32"/>
      <c r="F56" s="32"/>
      <c r="G56" s="32">
        <v>25.0</v>
      </c>
      <c r="H56" s="32" t="s">
        <v>29</v>
      </c>
      <c r="I56" s="33">
        <f t="shared" ref="I56:I59" si="21">IF(H56="CT","-",IF(H56="CAN",IF(G56="#10",7,IF(G56="#5",3.5,"-")),IF(ISNUMBER(G56),IF(H56="OZ",G56/16,IF(H56="GAL",G56*8.6,IF(OR(H56="GM",H56="GR"),G56/453.592,IF(H56="KG",G56*2.20462,IF(H56="LB",G56,G56))))),"-")))</f>
        <v>25</v>
      </c>
      <c r="J56" s="32" t="s">
        <v>35</v>
      </c>
      <c r="K56" s="34">
        <f t="shared" ref="K56:K59" si="22">IF(OR(I56="-",NOT(ISNUMBER(I56)),NOT(ISNUMBER(D56))),"-",D56*I56)</f>
        <v>25</v>
      </c>
      <c r="L56" s="35" t="b">
        <v>0</v>
      </c>
      <c r="M56" s="36" t="str">
        <f t="shared" si="1"/>
        <v>CIT-TANGERINE PIXIE (1 LB) per CS</v>
      </c>
      <c r="N56" s="37">
        <f t="shared" si="15"/>
        <v>0.2</v>
      </c>
      <c r="O56" s="36">
        <v>2.0</v>
      </c>
      <c r="P56" s="38" t="s">
        <v>31</v>
      </c>
      <c r="Q56" s="39"/>
      <c r="R56" s="39"/>
      <c r="S56" s="39"/>
      <c r="T56" s="40" t="s">
        <v>32</v>
      </c>
      <c r="U56" s="39"/>
      <c r="V56" s="41"/>
      <c r="W56" s="42"/>
      <c r="X56" s="42"/>
      <c r="Y56" s="42"/>
      <c r="Z56" s="42"/>
      <c r="AA56" s="43" t="str">
        <f t="shared" si="3"/>
        <v>1 (25 LB) per CS</v>
      </c>
      <c r="AB56" s="44"/>
      <c r="AC56" s="45"/>
      <c r="AD56" s="46" t="str">
        <f t="shared" si="4"/>
        <v>-</v>
      </c>
      <c r="AE56" s="42"/>
      <c r="AF56" s="39"/>
      <c r="AG56" s="39"/>
    </row>
    <row r="57" ht="12.75" customHeight="1">
      <c r="A57" s="50">
        <v>56.0</v>
      </c>
      <c r="B57" s="51" t="s">
        <v>93</v>
      </c>
      <c r="C57" s="52"/>
      <c r="D57" s="52">
        <v>4.0</v>
      </c>
      <c r="E57" s="52"/>
      <c r="F57" s="52"/>
      <c r="G57" s="52">
        <v>5.0</v>
      </c>
      <c r="H57" s="52" t="s">
        <v>29</v>
      </c>
      <c r="I57" s="53">
        <f t="shared" si="21"/>
        <v>5</v>
      </c>
      <c r="J57" s="52" t="s">
        <v>35</v>
      </c>
      <c r="K57" s="54">
        <f t="shared" si="22"/>
        <v>20</v>
      </c>
      <c r="L57" s="55" t="b">
        <v>1</v>
      </c>
      <c r="M57" s="56" t="str">
        <f t="shared" si="1"/>
        <v>COLE SLAW (W/CARROTS &amp; RED CABB) — 4/5 LB CS (4 LB) per CS</v>
      </c>
      <c r="N57" s="37">
        <f t="shared" si="15"/>
        <v>1.6</v>
      </c>
      <c r="O57" s="56">
        <v>16.0</v>
      </c>
      <c r="P57" s="57" t="s">
        <v>31</v>
      </c>
      <c r="Q57" s="58"/>
      <c r="R57" s="58"/>
      <c r="S57" s="58"/>
      <c r="T57" s="40" t="s">
        <v>32</v>
      </c>
      <c r="U57" s="39"/>
      <c r="V57" s="59"/>
      <c r="W57" s="60"/>
      <c r="X57" s="60"/>
      <c r="Y57" s="60"/>
      <c r="Z57" s="60"/>
      <c r="AA57" s="61" t="str">
        <f t="shared" si="3"/>
        <v>4 (5 LB) per CS</v>
      </c>
      <c r="AB57" s="62"/>
      <c r="AC57" s="63"/>
      <c r="AD57" s="64" t="str">
        <f t="shared" si="4"/>
        <v>-</v>
      </c>
      <c r="AE57" s="60"/>
      <c r="AF57" s="58"/>
      <c r="AG57" s="58"/>
    </row>
    <row r="58" ht="12.75" customHeight="1">
      <c r="A58" s="50">
        <v>57.0</v>
      </c>
      <c r="B58" s="51" t="s">
        <v>94</v>
      </c>
      <c r="C58" s="52"/>
      <c r="D58" s="52">
        <v>1.0</v>
      </c>
      <c r="E58" s="52"/>
      <c r="F58" s="52"/>
      <c r="G58" s="52">
        <v>5.0</v>
      </c>
      <c r="H58" s="52" t="s">
        <v>29</v>
      </c>
      <c r="I58" s="53">
        <f t="shared" si="21"/>
        <v>5</v>
      </c>
      <c r="J58" s="52" t="s">
        <v>53</v>
      </c>
      <c r="K58" s="54">
        <f t="shared" si="22"/>
        <v>5</v>
      </c>
      <c r="L58" s="55" t="b">
        <v>1</v>
      </c>
      <c r="M58" s="56" t="str">
        <f t="shared" si="1"/>
        <v>COLE SLAW (W/CARROTS &amp; RED CABB) — 5 LB EA (1 LB) per EA</v>
      </c>
      <c r="N58" s="37">
        <f t="shared" si="15"/>
        <v>0.6</v>
      </c>
      <c r="O58" s="56">
        <v>6.0</v>
      </c>
      <c r="P58" s="57" t="s">
        <v>31</v>
      </c>
      <c r="Q58" s="58"/>
      <c r="R58" s="58"/>
      <c r="S58" s="58"/>
      <c r="T58" s="40" t="s">
        <v>32</v>
      </c>
      <c r="U58" s="39"/>
      <c r="V58" s="59"/>
      <c r="W58" s="60"/>
      <c r="X58" s="60"/>
      <c r="Y58" s="60"/>
      <c r="Z58" s="60"/>
      <c r="AA58" s="61" t="str">
        <f t="shared" si="3"/>
        <v>1 (5 LB) per EA</v>
      </c>
      <c r="AB58" s="62"/>
      <c r="AC58" s="63"/>
      <c r="AD58" s="64" t="str">
        <f t="shared" si="4"/>
        <v>-</v>
      </c>
      <c r="AE58" s="60"/>
      <c r="AF58" s="58"/>
      <c r="AG58" s="58"/>
    </row>
    <row r="59" ht="12.75" customHeight="1">
      <c r="A59" s="30">
        <v>58.0</v>
      </c>
      <c r="B59" s="31" t="s">
        <v>95</v>
      </c>
      <c r="C59" s="32"/>
      <c r="D59" s="32">
        <v>1.0</v>
      </c>
      <c r="E59" s="32"/>
      <c r="F59" s="32"/>
      <c r="G59" s="32">
        <v>5.0</v>
      </c>
      <c r="H59" s="32" t="s">
        <v>29</v>
      </c>
      <c r="I59" s="33">
        <f t="shared" si="21"/>
        <v>5</v>
      </c>
      <c r="J59" s="32" t="s">
        <v>35</v>
      </c>
      <c r="K59" s="34">
        <f t="shared" si="22"/>
        <v>5</v>
      </c>
      <c r="L59" s="35" t="b">
        <v>0</v>
      </c>
      <c r="M59" s="36" t="str">
        <f t="shared" si="1"/>
        <v>CORN-HUSK BULK (1 LB) per CS</v>
      </c>
      <c r="N59" s="37">
        <f t="shared" si="15"/>
        <v>0.2</v>
      </c>
      <c r="O59" s="36">
        <v>2.0</v>
      </c>
      <c r="P59" s="38" t="s">
        <v>31</v>
      </c>
      <c r="Q59" s="39"/>
      <c r="R59" s="39"/>
      <c r="S59" s="39"/>
      <c r="T59" s="40" t="s">
        <v>32</v>
      </c>
      <c r="U59" s="39"/>
      <c r="V59" s="41"/>
      <c r="W59" s="42"/>
      <c r="X59" s="42"/>
      <c r="Y59" s="42"/>
      <c r="Z59" s="42"/>
      <c r="AA59" s="43" t="str">
        <f t="shared" si="3"/>
        <v>1 (5 LB) per CS</v>
      </c>
      <c r="AB59" s="44"/>
      <c r="AC59" s="45"/>
      <c r="AD59" s="46" t="str">
        <f t="shared" si="4"/>
        <v>-</v>
      </c>
      <c r="AE59" s="42"/>
      <c r="AF59" s="39"/>
      <c r="AG59" s="39"/>
    </row>
    <row r="60" ht="12.75" customHeight="1">
      <c r="A60" s="30">
        <v>59.0</v>
      </c>
      <c r="B60" s="31" t="s">
        <v>96</v>
      </c>
      <c r="C60" s="32"/>
      <c r="D60" s="32">
        <v>6.0</v>
      </c>
      <c r="E60" s="32"/>
      <c r="F60" s="32"/>
      <c r="G60" s="32"/>
      <c r="H60" s="32" t="s">
        <v>53</v>
      </c>
      <c r="I60" s="33">
        <f t="shared" ref="I60:I62" si="23">IF(AND(ISNUMBER(K60),ISNUMBER(D60),D60&lt;&gt;0),K60/D60,"-")</f>
        <v>0.5</v>
      </c>
      <c r="J60" s="32" t="s">
        <v>53</v>
      </c>
      <c r="K60" s="34">
        <v>3.0</v>
      </c>
      <c r="L60" s="35" t="b">
        <v>0</v>
      </c>
      <c r="M60" s="36" t="str">
        <f t="shared" si="1"/>
        <v>CORN-YELLOW (6 EA) per EA</v>
      </c>
      <c r="N60" s="37">
        <f t="shared" si="15"/>
        <v>0.3</v>
      </c>
      <c r="O60" s="36">
        <v>3.0</v>
      </c>
      <c r="P60" s="38" t="s">
        <v>31</v>
      </c>
      <c r="Q60" s="39"/>
      <c r="R60" s="39"/>
      <c r="S60" s="39"/>
      <c r="T60" s="40" t="s">
        <v>32</v>
      </c>
      <c r="U60" s="39"/>
      <c r="V60" s="41"/>
      <c r="W60" s="42"/>
      <c r="X60" s="42"/>
      <c r="Y60" s="42"/>
      <c r="Z60" s="42"/>
      <c r="AA60" s="43" t="str">
        <f t="shared" si="3"/>
        <v>6 ( EA) per EA</v>
      </c>
      <c r="AB60" s="44"/>
      <c r="AC60" s="45"/>
      <c r="AD60" s="46" t="str">
        <f t="shared" si="4"/>
        <v>-</v>
      </c>
      <c r="AE60" s="42"/>
      <c r="AF60" s="39"/>
      <c r="AG60" s="39"/>
    </row>
    <row r="61" ht="12.75" customHeight="1">
      <c r="A61" s="30">
        <v>60.0</v>
      </c>
      <c r="B61" s="31" t="s">
        <v>97</v>
      </c>
      <c r="C61" s="32"/>
      <c r="D61" s="32">
        <v>36.0</v>
      </c>
      <c r="E61" s="32"/>
      <c r="F61" s="32"/>
      <c r="G61" s="32"/>
      <c r="H61" s="32" t="s">
        <v>34</v>
      </c>
      <c r="I61" s="33">
        <f t="shared" si="23"/>
        <v>0.6388888889</v>
      </c>
      <c r="J61" s="32" t="s">
        <v>35</v>
      </c>
      <c r="K61" s="34">
        <v>23.0</v>
      </c>
      <c r="L61" s="35" t="b">
        <v>0</v>
      </c>
      <c r="M61" s="36" t="str">
        <f t="shared" si="1"/>
        <v>CUCUMBER (36 CT) per CS</v>
      </c>
      <c r="N61" s="37">
        <f t="shared" si="15"/>
        <v>1.7</v>
      </c>
      <c r="O61" s="36">
        <v>17.0</v>
      </c>
      <c r="P61" s="38" t="s">
        <v>31</v>
      </c>
      <c r="Q61" s="39"/>
      <c r="R61" s="39"/>
      <c r="S61" s="39"/>
      <c r="T61" s="40" t="s">
        <v>32</v>
      </c>
      <c r="U61" s="39"/>
      <c r="V61" s="41"/>
      <c r="W61" s="42"/>
      <c r="X61" s="42"/>
      <c r="Y61" s="42"/>
      <c r="Z61" s="42"/>
      <c r="AA61" s="43" t="str">
        <f t="shared" si="3"/>
        <v>36 ( CT) per CS</v>
      </c>
      <c r="AB61" s="44"/>
      <c r="AC61" s="45"/>
      <c r="AD61" s="46" t="str">
        <f t="shared" si="4"/>
        <v>-</v>
      </c>
      <c r="AE61" s="42"/>
      <c r="AF61" s="39"/>
      <c r="AG61" s="39"/>
    </row>
    <row r="62" ht="12.75" customHeight="1">
      <c r="A62" s="30">
        <v>61.0</v>
      </c>
      <c r="B62" s="31" t="s">
        <v>98</v>
      </c>
      <c r="C62" s="32"/>
      <c r="D62" s="32">
        <v>42.0</v>
      </c>
      <c r="E62" s="32"/>
      <c r="F62" s="32"/>
      <c r="G62" s="32"/>
      <c r="H62" s="32" t="s">
        <v>34</v>
      </c>
      <c r="I62" s="33">
        <f t="shared" si="23"/>
        <v>0.619047619</v>
      </c>
      <c r="J62" s="32" t="s">
        <v>99</v>
      </c>
      <c r="K62" s="34">
        <v>26.0</v>
      </c>
      <c r="L62" s="35" t="b">
        <v>0</v>
      </c>
      <c r="M62" s="36" t="str">
        <f t="shared" si="1"/>
        <v>CUCUMBER 42 CT (42 CT) per LUG</v>
      </c>
      <c r="N62" s="37">
        <f t="shared" si="15"/>
        <v>1</v>
      </c>
      <c r="O62" s="36">
        <v>10.0</v>
      </c>
      <c r="P62" s="38" t="s">
        <v>31</v>
      </c>
      <c r="Q62" s="39"/>
      <c r="R62" s="39"/>
      <c r="S62" s="39"/>
      <c r="T62" s="40" t="s">
        <v>32</v>
      </c>
      <c r="U62" s="39"/>
      <c r="V62" s="41"/>
      <c r="W62" s="42"/>
      <c r="X62" s="42"/>
      <c r="Y62" s="42"/>
      <c r="Z62" s="42"/>
      <c r="AA62" s="43" t="str">
        <f t="shared" si="3"/>
        <v>42 ( CT) per LUG</v>
      </c>
      <c r="AB62" s="44"/>
      <c r="AC62" s="45"/>
      <c r="AD62" s="46" t="str">
        <f t="shared" si="4"/>
        <v>-</v>
      </c>
      <c r="AE62" s="42"/>
      <c r="AF62" s="39"/>
      <c r="AG62" s="39"/>
    </row>
    <row r="63" ht="12.75" customHeight="1">
      <c r="A63" s="30">
        <v>62.0</v>
      </c>
      <c r="B63" s="31" t="s">
        <v>100</v>
      </c>
      <c r="C63" s="32"/>
      <c r="D63" s="32">
        <v>1.0</v>
      </c>
      <c r="E63" s="32">
        <v>0.5</v>
      </c>
      <c r="F63" s="32"/>
      <c r="G63" s="32">
        <v>5.0</v>
      </c>
      <c r="H63" s="32" t="s">
        <v>29</v>
      </c>
      <c r="I63" s="33">
        <f>IF(H63="CT","-",IF(H63="CAN",IF(G63="#10",7,IF(G63="#5",3.5,"-")),IF(ISNUMBER(G63),IF(H63="OZ",G63/16,IF(H63="GAL",G63*8.6,IF(OR(H63="GM",H63="GR"),G63/453.592,IF(H63="KG",G63*2.20462,IF(H63="LB",G63,G63))))),"-")))</f>
        <v>5</v>
      </c>
      <c r="J63" s="32" t="s">
        <v>101</v>
      </c>
      <c r="K63" s="34">
        <f>IF(OR(I63="-",NOT(ISNUMBER(I63)),NOT(ISNUMBER(D63))),"-",D63*I63)</f>
        <v>5</v>
      </c>
      <c r="L63" s="35" t="b">
        <v>0</v>
      </c>
      <c r="M63" s="36" t="str">
        <f t="shared" si="1"/>
        <v>CUCUMBER DICED SK/ON (1 LB) per TRAY</v>
      </c>
      <c r="N63" s="37">
        <f t="shared" si="15"/>
        <v>0.1</v>
      </c>
      <c r="O63" s="36">
        <v>1.0</v>
      </c>
      <c r="P63" s="38" t="s">
        <v>31</v>
      </c>
      <c r="Q63" s="39"/>
      <c r="R63" s="39"/>
      <c r="S63" s="39"/>
      <c r="T63" s="40" t="s">
        <v>32</v>
      </c>
      <c r="U63" s="39"/>
      <c r="V63" s="41"/>
      <c r="W63" s="42"/>
      <c r="X63" s="42"/>
      <c r="Y63" s="42"/>
      <c r="Z63" s="42"/>
      <c r="AA63" s="43" t="str">
        <f t="shared" si="3"/>
        <v>1 (5 LB) per TRAY</v>
      </c>
      <c r="AB63" s="44"/>
      <c r="AC63" s="45"/>
      <c r="AD63" s="46" t="str">
        <f t="shared" si="4"/>
        <v>-</v>
      </c>
      <c r="AE63" s="42"/>
      <c r="AF63" s="39"/>
      <c r="AG63" s="39"/>
    </row>
    <row r="64" ht="12.75" customHeight="1">
      <c r="A64" s="30">
        <v>63.0</v>
      </c>
      <c r="B64" s="31" t="s">
        <v>102</v>
      </c>
      <c r="C64" s="32"/>
      <c r="D64" s="32">
        <v>12.0</v>
      </c>
      <c r="E64" s="32"/>
      <c r="F64" s="32"/>
      <c r="G64" s="32"/>
      <c r="H64" s="32" t="s">
        <v>34</v>
      </c>
      <c r="I64" s="33">
        <f>IF(AND(ISNUMBER(K64),ISNUMBER(D64),D64&lt;&gt;0),K64/D64,"-")</f>
        <v>1</v>
      </c>
      <c r="J64" s="32" t="s">
        <v>35</v>
      </c>
      <c r="K64" s="34">
        <v>12.0</v>
      </c>
      <c r="L64" s="35" t="b">
        <v>0</v>
      </c>
      <c r="M64" s="36" t="str">
        <f t="shared" si="1"/>
        <v>CUCUMBER HOT HOUSE 12 CT (12 CT) per CS</v>
      </c>
      <c r="N64" s="37">
        <f t="shared" si="15"/>
        <v>113.8</v>
      </c>
      <c r="O64" s="36">
        <v>1138.0</v>
      </c>
      <c r="P64" s="38" t="s">
        <v>31</v>
      </c>
      <c r="Q64" s="39"/>
      <c r="R64" s="39"/>
      <c r="S64" s="39"/>
      <c r="T64" s="40" t="s">
        <v>32</v>
      </c>
      <c r="U64" s="39"/>
      <c r="V64" s="41"/>
      <c r="W64" s="42"/>
      <c r="X64" s="42"/>
      <c r="Y64" s="42"/>
      <c r="Z64" s="42"/>
      <c r="AA64" s="43" t="str">
        <f t="shared" si="3"/>
        <v>12 ( CT) per CS</v>
      </c>
      <c r="AB64" s="44"/>
      <c r="AC64" s="45"/>
      <c r="AD64" s="46" t="str">
        <f t="shared" si="4"/>
        <v>-</v>
      </c>
      <c r="AE64" s="42"/>
      <c r="AF64" s="39"/>
      <c r="AG64" s="39"/>
    </row>
    <row r="65" ht="12.75" customHeight="1">
      <c r="A65" s="30">
        <v>64.0</v>
      </c>
      <c r="B65" s="31" t="s">
        <v>103</v>
      </c>
      <c r="C65" s="32"/>
      <c r="D65" s="32">
        <v>1.0</v>
      </c>
      <c r="E65" s="32"/>
      <c r="F65" s="32"/>
      <c r="G65" s="32">
        <v>22.0</v>
      </c>
      <c r="H65" s="32" t="s">
        <v>29</v>
      </c>
      <c r="I65" s="33">
        <f t="shared" ref="I65:I78" si="24">IF(H65="CT","-",IF(H65="CAN",IF(G65="#10",7,IF(G65="#5",3.5,"-")),IF(ISNUMBER(G65),IF(H65="OZ",G65/16,IF(H65="GAL",G65*8.6,IF(OR(H65="GM",H65="GR"),G65/453.592,IF(H65="KG",G65*2.20462,IF(H65="LB",G65,G65))))),"-")))</f>
        <v>22</v>
      </c>
      <c r="J65" s="32" t="s">
        <v>99</v>
      </c>
      <c r="K65" s="34">
        <f t="shared" ref="K65:K78" si="25">IF(OR(I65="-",NOT(ISNUMBER(I65)),NOT(ISNUMBER(D65))),"-",D65*I65)</f>
        <v>22</v>
      </c>
      <c r="L65" s="35" t="b">
        <v>0</v>
      </c>
      <c r="M65" s="36" t="str">
        <f t="shared" si="1"/>
        <v>CUCUMBER PERSIAN/LEBANESE (1 LB) per LUG</v>
      </c>
      <c r="N65" s="37">
        <f t="shared" si="15"/>
        <v>0.3</v>
      </c>
      <c r="O65" s="36">
        <v>3.0</v>
      </c>
      <c r="P65" s="38" t="s">
        <v>31</v>
      </c>
      <c r="Q65" s="39"/>
      <c r="R65" s="39"/>
      <c r="S65" s="39"/>
      <c r="T65" s="40" t="s">
        <v>32</v>
      </c>
      <c r="U65" s="39"/>
      <c r="V65" s="41"/>
      <c r="W65" s="42"/>
      <c r="X65" s="42"/>
      <c r="Y65" s="42"/>
      <c r="Z65" s="42"/>
      <c r="AA65" s="43" t="str">
        <f t="shared" si="3"/>
        <v>1 (22 LB) per LUG</v>
      </c>
      <c r="AB65" s="44"/>
      <c r="AC65" s="45"/>
      <c r="AD65" s="46" t="str">
        <f t="shared" si="4"/>
        <v>-</v>
      </c>
      <c r="AE65" s="42"/>
      <c r="AF65" s="39"/>
      <c r="AG65" s="39"/>
    </row>
    <row r="66" ht="12.75" customHeight="1">
      <c r="A66" s="30">
        <v>65.0</v>
      </c>
      <c r="B66" s="31" t="s">
        <v>104</v>
      </c>
      <c r="C66" s="32"/>
      <c r="D66" s="32">
        <v>1.0</v>
      </c>
      <c r="E66" s="32"/>
      <c r="F66" s="32"/>
      <c r="G66" s="32">
        <v>20.0</v>
      </c>
      <c r="H66" s="32" t="s">
        <v>29</v>
      </c>
      <c r="I66" s="33">
        <f t="shared" si="24"/>
        <v>20</v>
      </c>
      <c r="J66" s="32" t="s">
        <v>99</v>
      </c>
      <c r="K66" s="34">
        <f t="shared" si="25"/>
        <v>20</v>
      </c>
      <c r="L66" s="35" t="b">
        <v>1</v>
      </c>
      <c r="M66" s="36" t="str">
        <f t="shared" si="1"/>
        <v>CUCUMBER PICKLING 300-400 (1 LB) per LUG</v>
      </c>
      <c r="N66" s="37">
        <f t="shared" si="15"/>
        <v>2.7</v>
      </c>
      <c r="O66" s="36">
        <v>27.0</v>
      </c>
      <c r="P66" s="38" t="s">
        <v>31</v>
      </c>
      <c r="Q66" s="39"/>
      <c r="R66" s="39"/>
      <c r="S66" s="39"/>
      <c r="T66" s="40" t="s">
        <v>32</v>
      </c>
      <c r="U66" s="39"/>
      <c r="V66" s="41"/>
      <c r="W66" s="42"/>
      <c r="X66" s="42"/>
      <c r="Y66" s="42"/>
      <c r="Z66" s="42"/>
      <c r="AA66" s="43" t="str">
        <f t="shared" si="3"/>
        <v>1 (20 LB) per LUG</v>
      </c>
      <c r="AB66" s="44"/>
      <c r="AC66" s="45"/>
      <c r="AD66" s="46" t="str">
        <f t="shared" si="4"/>
        <v>-</v>
      </c>
      <c r="AE66" s="42"/>
      <c r="AF66" s="39"/>
      <c r="AG66" s="39"/>
    </row>
    <row r="67" ht="12.75" customHeight="1">
      <c r="A67" s="30">
        <v>66.0</v>
      </c>
      <c r="B67" s="31" t="s">
        <v>105</v>
      </c>
      <c r="C67" s="32"/>
      <c r="D67" s="32">
        <v>1.0</v>
      </c>
      <c r="E67" s="32"/>
      <c r="F67" s="32"/>
      <c r="G67" s="32">
        <v>30.0</v>
      </c>
      <c r="H67" s="32" t="s">
        <v>29</v>
      </c>
      <c r="I67" s="33">
        <f t="shared" si="24"/>
        <v>30</v>
      </c>
      <c r="J67" s="32" t="s">
        <v>35</v>
      </c>
      <c r="K67" s="34">
        <f t="shared" si="25"/>
        <v>30</v>
      </c>
      <c r="L67" s="35" t="b">
        <v>0</v>
      </c>
      <c r="M67" s="36" t="str">
        <f t="shared" si="1"/>
        <v>GARLIC PEELED WHL #2 (1 LB) per CS</v>
      </c>
      <c r="N67" s="49">
        <f t="shared" si="15"/>
        <v>0.8</v>
      </c>
      <c r="O67" s="36">
        <v>8.0</v>
      </c>
      <c r="P67" s="38" t="s">
        <v>31</v>
      </c>
      <c r="Q67" s="39"/>
      <c r="R67" s="39"/>
      <c r="S67" s="39"/>
      <c r="T67" s="40" t="s">
        <v>32</v>
      </c>
      <c r="U67" s="39"/>
      <c r="V67" s="41"/>
      <c r="W67" s="42"/>
      <c r="X67" s="42"/>
      <c r="Y67" s="42"/>
      <c r="Z67" s="42"/>
      <c r="AA67" s="43" t="str">
        <f t="shared" si="3"/>
        <v>1 (30 LB) per CS</v>
      </c>
      <c r="AB67" s="44"/>
      <c r="AC67" s="45"/>
      <c r="AD67" s="46" t="str">
        <f t="shared" si="4"/>
        <v>-</v>
      </c>
      <c r="AE67" s="42"/>
      <c r="AF67" s="39"/>
      <c r="AG67" s="39"/>
    </row>
    <row r="68" ht="12.75" customHeight="1">
      <c r="A68" s="30">
        <v>67.0</v>
      </c>
      <c r="B68" s="31" t="s">
        <v>106</v>
      </c>
      <c r="C68" s="32"/>
      <c r="D68" s="32">
        <v>1.0</v>
      </c>
      <c r="E68" s="32"/>
      <c r="F68" s="32"/>
      <c r="G68" s="32">
        <v>5.0</v>
      </c>
      <c r="H68" s="32" t="s">
        <v>29</v>
      </c>
      <c r="I68" s="33">
        <f t="shared" si="24"/>
        <v>5</v>
      </c>
      <c r="J68" s="32" t="s">
        <v>35</v>
      </c>
      <c r="K68" s="34">
        <f t="shared" si="25"/>
        <v>5</v>
      </c>
      <c r="L68" s="35" t="b">
        <v>1</v>
      </c>
      <c r="M68" s="36" t="str">
        <f t="shared" si="1"/>
        <v>GARLIC PEELED, WHOLE (1 LB) per CS</v>
      </c>
      <c r="N68" s="49">
        <f t="shared" si="15"/>
        <v>5.8</v>
      </c>
      <c r="O68" s="36">
        <v>58.0</v>
      </c>
      <c r="P68" s="38" t="s">
        <v>31</v>
      </c>
      <c r="Q68" s="39"/>
      <c r="R68" s="39"/>
      <c r="S68" s="39"/>
      <c r="T68" s="40" t="s">
        <v>32</v>
      </c>
      <c r="U68" s="39"/>
      <c r="V68" s="41"/>
      <c r="W68" s="42"/>
      <c r="X68" s="42"/>
      <c r="Y68" s="42"/>
      <c r="Z68" s="42"/>
      <c r="AA68" s="43" t="str">
        <f t="shared" si="3"/>
        <v>1 (5 LB) per CS</v>
      </c>
      <c r="AB68" s="44"/>
      <c r="AC68" s="45"/>
      <c r="AD68" s="46" t="str">
        <f t="shared" si="4"/>
        <v>-</v>
      </c>
      <c r="AE68" s="42"/>
      <c r="AF68" s="39"/>
      <c r="AG68" s="39"/>
    </row>
    <row r="69" ht="12.75" customHeight="1">
      <c r="A69" s="30">
        <v>68.0</v>
      </c>
      <c r="B69" s="31" t="s">
        <v>107</v>
      </c>
      <c r="C69" s="32"/>
      <c r="D69" s="32">
        <v>1.0</v>
      </c>
      <c r="E69" s="32"/>
      <c r="F69" s="32"/>
      <c r="G69" s="32">
        <v>2.0</v>
      </c>
      <c r="H69" s="32" t="s">
        <v>29</v>
      </c>
      <c r="I69" s="33">
        <f t="shared" si="24"/>
        <v>2</v>
      </c>
      <c r="J69" s="32" t="s">
        <v>35</v>
      </c>
      <c r="K69" s="34">
        <f t="shared" si="25"/>
        <v>2</v>
      </c>
      <c r="L69" s="35" t="b">
        <v>0</v>
      </c>
      <c r="M69" s="36" t="str">
        <f t="shared" si="1"/>
        <v>GINGER (1 LB) per CS</v>
      </c>
      <c r="N69" s="49">
        <f t="shared" si="15"/>
        <v>0.1</v>
      </c>
      <c r="O69" s="36">
        <v>1.0</v>
      </c>
      <c r="P69" s="38" t="s">
        <v>31</v>
      </c>
      <c r="Q69" s="39"/>
      <c r="R69" s="39"/>
      <c r="S69" s="39"/>
      <c r="T69" s="40" t="s">
        <v>32</v>
      </c>
      <c r="U69" s="39"/>
      <c r="V69" s="41"/>
      <c r="W69" s="42"/>
      <c r="X69" s="42"/>
      <c r="Y69" s="42"/>
      <c r="Z69" s="42"/>
      <c r="AA69" s="43" t="str">
        <f t="shared" si="3"/>
        <v>1 (2 LB) per CS</v>
      </c>
      <c r="AB69" s="44"/>
      <c r="AC69" s="45"/>
      <c r="AD69" s="46" t="str">
        <f t="shared" si="4"/>
        <v>-</v>
      </c>
      <c r="AE69" s="42"/>
      <c r="AF69" s="39"/>
      <c r="AG69" s="39"/>
    </row>
    <row r="70" ht="12.75" customHeight="1">
      <c r="A70" s="30">
        <v>69.0</v>
      </c>
      <c r="B70" s="31" t="s">
        <v>108</v>
      </c>
      <c r="C70" s="32"/>
      <c r="D70" s="32">
        <v>1.0</v>
      </c>
      <c r="E70" s="32"/>
      <c r="F70" s="32"/>
      <c r="G70" s="32">
        <v>1.0</v>
      </c>
      <c r="H70" s="32" t="s">
        <v>29</v>
      </c>
      <c r="I70" s="33">
        <f t="shared" si="24"/>
        <v>1</v>
      </c>
      <c r="J70" s="32" t="s">
        <v>109</v>
      </c>
      <c r="K70" s="34">
        <f t="shared" si="25"/>
        <v>1</v>
      </c>
      <c r="L70" s="35" t="b">
        <v>0</v>
      </c>
      <c r="M70" s="36" t="str">
        <f t="shared" si="1"/>
        <v>GINGER ROOT 1LB (1 LB) per BOX</v>
      </c>
      <c r="N70" s="49">
        <f t="shared" si="15"/>
        <v>0.1</v>
      </c>
      <c r="O70" s="36">
        <v>1.0</v>
      </c>
      <c r="P70" s="38" t="s">
        <v>31</v>
      </c>
      <c r="Q70" s="39"/>
      <c r="R70" s="39"/>
      <c r="S70" s="39"/>
      <c r="T70" s="40" t="s">
        <v>32</v>
      </c>
      <c r="U70" s="39"/>
      <c r="V70" s="41"/>
      <c r="W70" s="42"/>
      <c r="X70" s="42"/>
      <c r="Y70" s="42"/>
      <c r="Z70" s="42"/>
      <c r="AA70" s="43" t="str">
        <f t="shared" si="3"/>
        <v>1 (1 LB) per BOX</v>
      </c>
      <c r="AB70" s="44"/>
      <c r="AC70" s="45"/>
      <c r="AD70" s="46" t="str">
        <f t="shared" si="4"/>
        <v>-</v>
      </c>
      <c r="AE70" s="42"/>
      <c r="AF70" s="39"/>
      <c r="AG70" s="39"/>
    </row>
    <row r="71" ht="12.75" customHeight="1">
      <c r="A71" s="30">
        <v>70.0</v>
      </c>
      <c r="B71" s="31" t="s">
        <v>110</v>
      </c>
      <c r="C71" s="32"/>
      <c r="D71" s="32">
        <v>1.0</v>
      </c>
      <c r="E71" s="32"/>
      <c r="F71" s="32"/>
      <c r="G71" s="32">
        <v>5.0</v>
      </c>
      <c r="H71" s="32" t="s">
        <v>29</v>
      </c>
      <c r="I71" s="33">
        <f t="shared" si="24"/>
        <v>5</v>
      </c>
      <c r="J71" s="32" t="s">
        <v>35</v>
      </c>
      <c r="K71" s="34">
        <f t="shared" si="25"/>
        <v>5</v>
      </c>
      <c r="L71" s="35" t="b">
        <v>0</v>
      </c>
      <c r="M71" s="36" t="str">
        <f t="shared" si="1"/>
        <v>GINGER ROOT 5LB (1 LB) per CS</v>
      </c>
      <c r="N71" s="49">
        <f t="shared" si="15"/>
        <v>0.8</v>
      </c>
      <c r="O71" s="36">
        <v>8.0</v>
      </c>
      <c r="P71" s="38" t="s">
        <v>31</v>
      </c>
      <c r="Q71" s="39"/>
      <c r="R71" s="39"/>
      <c r="S71" s="39"/>
      <c r="T71" s="40" t="s">
        <v>32</v>
      </c>
      <c r="U71" s="39"/>
      <c r="V71" s="41"/>
      <c r="W71" s="42"/>
      <c r="X71" s="42"/>
      <c r="Y71" s="42"/>
      <c r="Z71" s="42"/>
      <c r="AA71" s="43" t="str">
        <f t="shared" si="3"/>
        <v>1 (5 LB) per CS</v>
      </c>
      <c r="AB71" s="44"/>
      <c r="AC71" s="45"/>
      <c r="AD71" s="46" t="str">
        <f t="shared" si="4"/>
        <v>-</v>
      </c>
      <c r="AE71" s="42"/>
      <c r="AF71" s="39"/>
      <c r="AG71" s="39"/>
    </row>
    <row r="72" ht="12.75" customHeight="1">
      <c r="A72" s="30">
        <v>71.0</v>
      </c>
      <c r="B72" s="31" t="s">
        <v>111</v>
      </c>
      <c r="C72" s="32"/>
      <c r="D72" s="32">
        <v>4.0</v>
      </c>
      <c r="E72" s="32"/>
      <c r="F72" s="32"/>
      <c r="G72" s="32">
        <v>5.0</v>
      </c>
      <c r="H72" s="32" t="s">
        <v>29</v>
      </c>
      <c r="I72" s="33">
        <f t="shared" si="24"/>
        <v>5</v>
      </c>
      <c r="J72" s="32" t="s">
        <v>35</v>
      </c>
      <c r="K72" s="34">
        <f t="shared" si="25"/>
        <v>20</v>
      </c>
      <c r="L72" s="35" t="b">
        <v>0</v>
      </c>
      <c r="M72" s="36" t="str">
        <f t="shared" si="1"/>
        <v>GRAPE RED BULK DESTEMMED (4 LB) per CS</v>
      </c>
      <c r="N72" s="49">
        <f t="shared" si="15"/>
        <v>2.7</v>
      </c>
      <c r="O72" s="36">
        <v>27.0</v>
      </c>
      <c r="P72" s="38" t="s">
        <v>31</v>
      </c>
      <c r="Q72" s="39"/>
      <c r="R72" s="39"/>
      <c r="S72" s="39"/>
      <c r="T72" s="40" t="s">
        <v>32</v>
      </c>
      <c r="U72" s="39"/>
      <c r="V72" s="41"/>
      <c r="W72" s="42"/>
      <c r="X72" s="42"/>
      <c r="Y72" s="42"/>
      <c r="Z72" s="42"/>
      <c r="AA72" s="43" t="str">
        <f t="shared" si="3"/>
        <v>4 (5 LB) per CS</v>
      </c>
      <c r="AB72" s="44"/>
      <c r="AC72" s="45"/>
      <c r="AD72" s="46" t="str">
        <f t="shared" si="4"/>
        <v>-</v>
      </c>
      <c r="AE72" s="42"/>
      <c r="AF72" s="39"/>
      <c r="AG72" s="39"/>
    </row>
    <row r="73" ht="12.75" customHeight="1">
      <c r="A73" s="30">
        <v>72.0</v>
      </c>
      <c r="B73" s="31" t="s">
        <v>112</v>
      </c>
      <c r="C73" s="32"/>
      <c r="D73" s="32">
        <v>1.0</v>
      </c>
      <c r="E73" s="32"/>
      <c r="F73" s="32"/>
      <c r="G73" s="32">
        <v>22.0</v>
      </c>
      <c r="H73" s="32" t="s">
        <v>29</v>
      </c>
      <c r="I73" s="33">
        <f t="shared" si="24"/>
        <v>22</v>
      </c>
      <c r="J73" s="32" t="s">
        <v>35</v>
      </c>
      <c r="K73" s="34">
        <f t="shared" si="25"/>
        <v>22</v>
      </c>
      <c r="L73" s="35" t="b">
        <v>0</v>
      </c>
      <c r="M73" s="36" t="str">
        <f t="shared" si="1"/>
        <v>GRAPE-RED LOOSE WASHED (1 LB) per CS</v>
      </c>
      <c r="N73" s="49">
        <f t="shared" si="15"/>
        <v>63.3</v>
      </c>
      <c r="O73" s="36">
        <v>633.0</v>
      </c>
      <c r="P73" s="38" t="s">
        <v>31</v>
      </c>
      <c r="Q73" s="39"/>
      <c r="R73" s="39"/>
      <c r="S73" s="39"/>
      <c r="T73" s="40" t="s">
        <v>32</v>
      </c>
      <c r="U73" s="39"/>
      <c r="V73" s="41"/>
      <c r="W73" s="42"/>
      <c r="X73" s="42"/>
      <c r="Y73" s="42"/>
      <c r="Z73" s="42"/>
      <c r="AA73" s="43" t="str">
        <f t="shared" si="3"/>
        <v>1 (22 LB) per CS</v>
      </c>
      <c r="AB73" s="44"/>
      <c r="AC73" s="45"/>
      <c r="AD73" s="46" t="str">
        <f t="shared" si="4"/>
        <v>-</v>
      </c>
      <c r="AE73" s="42"/>
      <c r="AF73" s="39"/>
      <c r="AG73" s="39"/>
    </row>
    <row r="74" ht="12.75" customHeight="1">
      <c r="A74" s="30">
        <v>73.0</v>
      </c>
      <c r="B74" s="67" t="s">
        <v>113</v>
      </c>
      <c r="C74" s="32"/>
      <c r="D74" s="32">
        <v>1.0</v>
      </c>
      <c r="E74" s="32"/>
      <c r="F74" s="32"/>
      <c r="G74" s="32">
        <v>4.0</v>
      </c>
      <c r="H74" s="32" t="s">
        <v>40</v>
      </c>
      <c r="I74" s="33">
        <f t="shared" si="24"/>
        <v>0.25</v>
      </c>
      <c r="J74" s="32" t="s">
        <v>30</v>
      </c>
      <c r="K74" s="34">
        <f t="shared" si="25"/>
        <v>0.25</v>
      </c>
      <c r="L74" s="35" t="b">
        <v>0</v>
      </c>
      <c r="M74" s="36" t="str">
        <f t="shared" si="1"/>
        <v>HERB BASIL 4 OZ BAG (1 OZ) per BAG</v>
      </c>
      <c r="N74" s="49">
        <f t="shared" si="15"/>
        <v>1</v>
      </c>
      <c r="O74" s="36">
        <v>10.0</v>
      </c>
      <c r="P74" s="38" t="s">
        <v>31</v>
      </c>
      <c r="Q74" s="39"/>
      <c r="R74" s="39"/>
      <c r="S74" s="39"/>
      <c r="T74" s="40" t="s">
        <v>32</v>
      </c>
      <c r="U74" s="39"/>
      <c r="V74" s="41"/>
      <c r="W74" s="42"/>
      <c r="X74" s="42"/>
      <c r="Y74" s="42"/>
      <c r="Z74" s="42"/>
      <c r="AA74" s="43" t="str">
        <f t="shared" si="3"/>
        <v>1 (4 OZ) per BAG</v>
      </c>
      <c r="AB74" s="44"/>
      <c r="AC74" s="45"/>
      <c r="AD74" s="46" t="str">
        <f t="shared" si="4"/>
        <v>-</v>
      </c>
      <c r="AE74" s="42"/>
      <c r="AF74" s="39"/>
      <c r="AG74" s="39"/>
    </row>
    <row r="75" ht="12.75" customHeight="1">
      <c r="A75" s="30">
        <v>74.0</v>
      </c>
      <c r="B75" s="67" t="s">
        <v>114</v>
      </c>
      <c r="C75" s="32"/>
      <c r="D75" s="32">
        <v>1.0</v>
      </c>
      <c r="E75" s="32"/>
      <c r="F75" s="32"/>
      <c r="G75" s="32">
        <v>8.0</v>
      </c>
      <c r="H75" s="32" t="s">
        <v>40</v>
      </c>
      <c r="I75" s="33">
        <f t="shared" si="24"/>
        <v>0.5</v>
      </c>
      <c r="J75" s="32" t="s">
        <v>30</v>
      </c>
      <c r="K75" s="34">
        <f t="shared" si="25"/>
        <v>0.5</v>
      </c>
      <c r="L75" s="35" t="b">
        <v>0</v>
      </c>
      <c r="M75" s="36" t="str">
        <f t="shared" si="1"/>
        <v>HERB BASIL 8 OZ BAG (1 OZ) per BAG</v>
      </c>
      <c r="N75" s="49">
        <f t="shared" si="15"/>
        <v>1.9</v>
      </c>
      <c r="O75" s="36">
        <v>19.0</v>
      </c>
      <c r="P75" s="38" t="s">
        <v>31</v>
      </c>
      <c r="Q75" s="39"/>
      <c r="R75" s="39"/>
      <c r="S75" s="39"/>
      <c r="T75" s="40" t="s">
        <v>32</v>
      </c>
      <c r="U75" s="39"/>
      <c r="V75" s="41"/>
      <c r="W75" s="42"/>
      <c r="X75" s="42"/>
      <c r="Y75" s="42"/>
      <c r="Z75" s="42"/>
      <c r="AA75" s="43" t="str">
        <f t="shared" si="3"/>
        <v>1 (8 OZ) per BAG</v>
      </c>
      <c r="AB75" s="44"/>
      <c r="AC75" s="45"/>
      <c r="AD75" s="46" t="str">
        <f t="shared" si="4"/>
        <v>-</v>
      </c>
      <c r="AE75" s="42"/>
      <c r="AF75" s="39"/>
      <c r="AG75" s="39"/>
    </row>
    <row r="76" ht="12.75" customHeight="1">
      <c r="A76" s="30">
        <v>75.0</v>
      </c>
      <c r="B76" s="67" t="s">
        <v>115</v>
      </c>
      <c r="C76" s="32"/>
      <c r="D76" s="32">
        <v>1.0</v>
      </c>
      <c r="E76" s="32"/>
      <c r="F76" s="32"/>
      <c r="G76" s="32">
        <v>1.0</v>
      </c>
      <c r="H76" s="32" t="s">
        <v>29</v>
      </c>
      <c r="I76" s="33">
        <f t="shared" si="24"/>
        <v>1</v>
      </c>
      <c r="J76" s="32" t="s">
        <v>30</v>
      </c>
      <c r="K76" s="34">
        <f t="shared" si="25"/>
        <v>1</v>
      </c>
      <c r="L76" s="35" t="b">
        <v>0</v>
      </c>
      <c r="M76" s="36" t="str">
        <f t="shared" si="1"/>
        <v>HERB BASIL ASIAN/THAI (1 LB) per BAG</v>
      </c>
      <c r="N76" s="49">
        <f t="shared" si="15"/>
        <v>0.8</v>
      </c>
      <c r="O76" s="36">
        <v>8.0</v>
      </c>
      <c r="P76" s="38" t="s">
        <v>31</v>
      </c>
      <c r="Q76" s="39"/>
      <c r="R76" s="39"/>
      <c r="S76" s="39"/>
      <c r="T76" s="40" t="s">
        <v>32</v>
      </c>
      <c r="U76" s="39"/>
      <c r="V76" s="41"/>
      <c r="W76" s="42"/>
      <c r="X76" s="42"/>
      <c r="Y76" s="42"/>
      <c r="Z76" s="42"/>
      <c r="AA76" s="43" t="str">
        <f t="shared" si="3"/>
        <v>1 (1 LB) per BAG</v>
      </c>
      <c r="AB76" s="44"/>
      <c r="AC76" s="45"/>
      <c r="AD76" s="46" t="str">
        <f t="shared" si="4"/>
        <v>-</v>
      </c>
      <c r="AE76" s="42"/>
      <c r="AF76" s="39"/>
      <c r="AG76" s="39"/>
    </row>
    <row r="77" ht="12.75" customHeight="1">
      <c r="A77" s="30">
        <v>76.0</v>
      </c>
      <c r="B77" s="67" t="s">
        <v>116</v>
      </c>
      <c r="C77" s="32"/>
      <c r="D77" s="32">
        <v>1.0</v>
      </c>
      <c r="E77" s="32"/>
      <c r="F77" s="32"/>
      <c r="G77" s="32">
        <v>4.0</v>
      </c>
      <c r="H77" s="32" t="s">
        <v>40</v>
      </c>
      <c r="I77" s="33">
        <f t="shared" si="24"/>
        <v>0.25</v>
      </c>
      <c r="J77" s="32" t="s">
        <v>35</v>
      </c>
      <c r="K77" s="34">
        <f t="shared" si="25"/>
        <v>0.25</v>
      </c>
      <c r="L77" s="35" t="b">
        <v>0</v>
      </c>
      <c r="M77" s="36" t="str">
        <f t="shared" si="1"/>
        <v>HERB BASIL THAI (1 OZ) per CS</v>
      </c>
      <c r="N77" s="49">
        <f t="shared" si="15"/>
        <v>0.1</v>
      </c>
      <c r="O77" s="36">
        <v>1.0</v>
      </c>
      <c r="P77" s="38" t="s">
        <v>31</v>
      </c>
      <c r="Q77" s="39"/>
      <c r="R77" s="39"/>
      <c r="S77" s="39"/>
      <c r="T77" s="40" t="s">
        <v>32</v>
      </c>
      <c r="U77" s="39"/>
      <c r="V77" s="41"/>
      <c r="W77" s="42"/>
      <c r="X77" s="42"/>
      <c r="Y77" s="42"/>
      <c r="Z77" s="42"/>
      <c r="AA77" s="43" t="str">
        <f t="shared" si="3"/>
        <v>1 (4 OZ) per CS</v>
      </c>
      <c r="AB77" s="44"/>
      <c r="AC77" s="45"/>
      <c r="AD77" s="46" t="str">
        <f t="shared" si="4"/>
        <v>-</v>
      </c>
      <c r="AE77" s="42"/>
      <c r="AF77" s="39"/>
      <c r="AG77" s="39"/>
    </row>
    <row r="78" ht="12.75" customHeight="1">
      <c r="A78" s="30">
        <v>77.0</v>
      </c>
      <c r="B78" s="67" t="s">
        <v>117</v>
      </c>
      <c r="C78" s="32"/>
      <c r="D78" s="32">
        <v>1.0</v>
      </c>
      <c r="E78" s="32"/>
      <c r="F78" s="32"/>
      <c r="G78" s="32">
        <v>1.0</v>
      </c>
      <c r="H78" s="32" t="s">
        <v>29</v>
      </c>
      <c r="I78" s="33">
        <f t="shared" si="24"/>
        <v>1</v>
      </c>
      <c r="J78" s="32" t="s">
        <v>30</v>
      </c>
      <c r="K78" s="34">
        <f t="shared" si="25"/>
        <v>1</v>
      </c>
      <c r="L78" s="35" t="b">
        <v>0</v>
      </c>
      <c r="M78" s="36" t="str">
        <f t="shared" si="1"/>
        <v>HERB BASIL, FRESH (1 LB) per BAG</v>
      </c>
      <c r="N78" s="49">
        <f t="shared" si="15"/>
        <v>0.3</v>
      </c>
      <c r="O78" s="36">
        <v>3.0</v>
      </c>
      <c r="P78" s="38" t="s">
        <v>31</v>
      </c>
      <c r="Q78" s="39"/>
      <c r="R78" s="39"/>
      <c r="S78" s="39"/>
      <c r="T78" s="40" t="s">
        <v>32</v>
      </c>
      <c r="U78" s="39"/>
      <c r="V78" s="41"/>
      <c r="W78" s="42"/>
      <c r="X78" s="42"/>
      <c r="Y78" s="42"/>
      <c r="Z78" s="42"/>
      <c r="AA78" s="43" t="str">
        <f t="shared" si="3"/>
        <v>1 (1 LB) per BAG</v>
      </c>
      <c r="AB78" s="44"/>
      <c r="AC78" s="45"/>
      <c r="AD78" s="46" t="str">
        <f t="shared" si="4"/>
        <v>-</v>
      </c>
      <c r="AE78" s="42"/>
      <c r="AF78" s="39"/>
      <c r="AG78" s="39"/>
    </row>
    <row r="79" ht="12.75" customHeight="1">
      <c r="A79" s="30">
        <v>78.0</v>
      </c>
      <c r="B79" s="67" t="s">
        <v>118</v>
      </c>
      <c r="C79" s="32"/>
      <c r="D79" s="32">
        <v>3.0</v>
      </c>
      <c r="E79" s="32"/>
      <c r="F79" s="32"/>
      <c r="G79" s="32"/>
      <c r="H79" s="32" t="s">
        <v>53</v>
      </c>
      <c r="I79" s="33">
        <f>IF(AND(ISNUMBER(K79),ISNUMBER(D79),D79&lt;&gt;0),K79/D79,"-")</f>
        <v>0.4</v>
      </c>
      <c r="J79" s="32" t="s">
        <v>53</v>
      </c>
      <c r="K79" s="34">
        <v>1.2</v>
      </c>
      <c r="L79" s="35" t="b">
        <v>0</v>
      </c>
      <c r="M79" s="36" t="str">
        <f t="shared" si="1"/>
        <v>HERB CILANTRO (3 EA) per EA</v>
      </c>
      <c r="N79" s="37">
        <f t="shared" si="15"/>
        <v>1</v>
      </c>
      <c r="O79" s="36">
        <v>10.0</v>
      </c>
      <c r="P79" s="38" t="s">
        <v>31</v>
      </c>
      <c r="Q79" s="39"/>
      <c r="R79" s="39"/>
      <c r="S79" s="39"/>
      <c r="T79" s="40" t="s">
        <v>32</v>
      </c>
      <c r="U79" s="39"/>
      <c r="V79" s="41"/>
      <c r="W79" s="42"/>
      <c r="X79" s="42"/>
      <c r="Y79" s="42"/>
      <c r="Z79" s="42"/>
      <c r="AA79" s="43" t="str">
        <f t="shared" si="3"/>
        <v>3 ( EA) per EA</v>
      </c>
      <c r="AB79" s="44"/>
      <c r="AC79" s="45"/>
      <c r="AD79" s="46" t="str">
        <f t="shared" si="4"/>
        <v>-</v>
      </c>
      <c r="AE79" s="42"/>
      <c r="AF79" s="39"/>
      <c r="AG79" s="39"/>
    </row>
    <row r="80" ht="12.75" customHeight="1">
      <c r="A80" s="30">
        <v>79.0</v>
      </c>
      <c r="B80" s="67" t="s">
        <v>119</v>
      </c>
      <c r="C80" s="32"/>
      <c r="D80" s="32">
        <v>1.0</v>
      </c>
      <c r="E80" s="32"/>
      <c r="F80" s="32"/>
      <c r="G80" s="32">
        <v>4.0</v>
      </c>
      <c r="H80" s="32" t="s">
        <v>40</v>
      </c>
      <c r="I80" s="33">
        <f>IF(H80="CT","-",IF(H80="CAN",IF(G80="#10",7,IF(G80="#5",3.5,"-")),IF(ISNUMBER(G80),IF(H80="OZ",G80/16,IF(H80="GAL",G80*8.6,IF(OR(H80="GM",H80="GR"),G80/453.592,IF(H80="KG",G80*2.20462,IF(H80="LB",G80,G80))))),"-")))</f>
        <v>0.25</v>
      </c>
      <c r="J80" s="32" t="s">
        <v>35</v>
      </c>
      <c r="K80" s="34">
        <f>IF(OR(I80="-",NOT(ISNUMBER(I80)),NOT(ISNUMBER(D80))),"-",D80*I80)</f>
        <v>0.25</v>
      </c>
      <c r="L80" s="35" t="b">
        <v>0</v>
      </c>
      <c r="M80" s="36" t="str">
        <f t="shared" si="1"/>
        <v>HERB MARJORAM (1 OZ) per CS</v>
      </c>
      <c r="N80" s="37">
        <f t="shared" si="15"/>
        <v>0.2</v>
      </c>
      <c r="O80" s="36">
        <v>2.0</v>
      </c>
      <c r="P80" s="38" t="s">
        <v>31</v>
      </c>
      <c r="Q80" s="39"/>
      <c r="R80" s="39"/>
      <c r="S80" s="39"/>
      <c r="T80" s="40" t="s">
        <v>32</v>
      </c>
      <c r="U80" s="39"/>
      <c r="V80" s="41"/>
      <c r="W80" s="42"/>
      <c r="X80" s="42"/>
      <c r="Y80" s="42"/>
      <c r="Z80" s="42"/>
      <c r="AA80" s="43" t="str">
        <f t="shared" si="3"/>
        <v>1 (4 OZ) per CS</v>
      </c>
      <c r="AB80" s="44"/>
      <c r="AC80" s="45"/>
      <c r="AD80" s="46" t="str">
        <f t="shared" si="4"/>
        <v>-</v>
      </c>
      <c r="AE80" s="42"/>
      <c r="AF80" s="39"/>
      <c r="AG80" s="39"/>
    </row>
    <row r="81" ht="12.75" customHeight="1">
      <c r="A81" s="30">
        <v>80.0</v>
      </c>
      <c r="B81" s="67" t="s">
        <v>120</v>
      </c>
      <c r="C81" s="32"/>
      <c r="D81" s="32">
        <v>6.0</v>
      </c>
      <c r="E81" s="32"/>
      <c r="F81" s="32"/>
      <c r="G81" s="32"/>
      <c r="H81" s="32" t="s">
        <v>34</v>
      </c>
      <c r="I81" s="33">
        <f>IF(AND(ISNUMBER(K81),ISNUMBER(D81),D81&lt;&gt;0),K81/D81,"-")</f>
        <v>0.4166666667</v>
      </c>
      <c r="J81" s="32" t="s">
        <v>35</v>
      </c>
      <c r="K81" s="34">
        <v>2.5</v>
      </c>
      <c r="L81" s="35" t="b">
        <v>0</v>
      </c>
      <c r="M81" s="36" t="str">
        <f t="shared" si="1"/>
        <v>HERB PARSLEY ITALIAN/FLAT 6 CT (6 CT) per CS</v>
      </c>
      <c r="N81" s="37">
        <f t="shared" si="15"/>
        <v>0.2</v>
      </c>
      <c r="O81" s="36">
        <v>2.0</v>
      </c>
      <c r="P81" s="38" t="s">
        <v>31</v>
      </c>
      <c r="Q81" s="39"/>
      <c r="R81" s="39"/>
      <c r="S81" s="39"/>
      <c r="T81" s="40" t="s">
        <v>32</v>
      </c>
      <c r="U81" s="39"/>
      <c r="V81" s="41"/>
      <c r="W81" s="42"/>
      <c r="X81" s="42"/>
      <c r="Y81" s="42"/>
      <c r="Z81" s="42"/>
      <c r="AA81" s="43" t="str">
        <f t="shared" si="3"/>
        <v>6 ( CT) per CS</v>
      </c>
      <c r="AB81" s="44"/>
      <c r="AC81" s="45"/>
      <c r="AD81" s="46" t="str">
        <f t="shared" si="4"/>
        <v>-</v>
      </c>
      <c r="AE81" s="42"/>
      <c r="AF81" s="39"/>
      <c r="AG81" s="39"/>
    </row>
    <row r="82" ht="12.75" customHeight="1">
      <c r="A82" s="50">
        <v>81.0</v>
      </c>
      <c r="B82" s="68" t="s">
        <v>121</v>
      </c>
      <c r="C82" s="52"/>
      <c r="D82" s="52">
        <v>1.0</v>
      </c>
      <c r="E82" s="52"/>
      <c r="F82" s="52"/>
      <c r="G82" s="52">
        <v>4.0</v>
      </c>
      <c r="H82" s="52" t="s">
        <v>40</v>
      </c>
      <c r="I82" s="53">
        <f t="shared" ref="I82:I93" si="26">IF(H82="CT","-",IF(H82="CAN",IF(G82="#10",7,IF(G82="#5",3.5,"-")),IF(ISNUMBER(G82),IF(H82="OZ",G82/16,IF(H82="GAL",G82*8.6,IF(OR(H82="GM",H82="GR"),G82/453.592,IF(H82="KG",G82*2.20462,IF(H82="LB",G82,G82))))),"-")))</f>
        <v>0.25</v>
      </c>
      <c r="J82" s="52" t="s">
        <v>30</v>
      </c>
      <c r="K82" s="54">
        <f t="shared" ref="K82:K93" si="27">IF(OR(I82="-",NOT(ISNUMBER(I82)),NOT(ISNUMBER(D82))),"-",D82*I82)</f>
        <v>0.25</v>
      </c>
      <c r="L82" s="55" t="b">
        <v>0</v>
      </c>
      <c r="M82" s="56" t="str">
        <f t="shared" si="1"/>
        <v>HERB ROSEMARY 4 OZ BAG (1 OZ) per BAG</v>
      </c>
      <c r="N82" s="37">
        <f t="shared" si="15"/>
        <v>0.1</v>
      </c>
      <c r="O82" s="56">
        <v>1.0</v>
      </c>
      <c r="P82" s="57" t="s">
        <v>31</v>
      </c>
      <c r="Q82" s="58"/>
      <c r="R82" s="58"/>
      <c r="S82" s="58"/>
      <c r="T82" s="40" t="s">
        <v>32</v>
      </c>
      <c r="U82" s="39"/>
      <c r="V82" s="59"/>
      <c r="W82" s="60"/>
      <c r="X82" s="60"/>
      <c r="Y82" s="60"/>
      <c r="Z82" s="60"/>
      <c r="AA82" s="61" t="str">
        <f t="shared" si="3"/>
        <v>1 (4 OZ) per BAG</v>
      </c>
      <c r="AB82" s="62"/>
      <c r="AC82" s="63"/>
      <c r="AD82" s="64" t="str">
        <f t="shared" si="4"/>
        <v>-</v>
      </c>
      <c r="AE82" s="60"/>
      <c r="AF82" s="58"/>
      <c r="AG82" s="58"/>
    </row>
    <row r="83" ht="12.75" customHeight="1">
      <c r="A83" s="50">
        <v>82.0</v>
      </c>
      <c r="B83" s="68" t="s">
        <v>122</v>
      </c>
      <c r="C83" s="52"/>
      <c r="D83" s="52">
        <v>1.0</v>
      </c>
      <c r="E83" s="52"/>
      <c r="F83" s="52"/>
      <c r="G83" s="52">
        <v>8.0</v>
      </c>
      <c r="H83" s="52" t="s">
        <v>40</v>
      </c>
      <c r="I83" s="53">
        <f t="shared" si="26"/>
        <v>0.5</v>
      </c>
      <c r="J83" s="52" t="s">
        <v>30</v>
      </c>
      <c r="K83" s="54">
        <f t="shared" si="27"/>
        <v>0.5</v>
      </c>
      <c r="L83" s="55" t="b">
        <v>0</v>
      </c>
      <c r="M83" s="56" t="str">
        <f t="shared" si="1"/>
        <v>HERB ROSEMARY 8 OZ BAG (1 OZ) per BAG</v>
      </c>
      <c r="N83" s="37">
        <f t="shared" si="15"/>
        <v>0.1</v>
      </c>
      <c r="O83" s="56">
        <v>1.0</v>
      </c>
      <c r="P83" s="57" t="s">
        <v>31</v>
      </c>
      <c r="Q83" s="58"/>
      <c r="R83" s="58"/>
      <c r="S83" s="58"/>
      <c r="T83" s="40" t="s">
        <v>32</v>
      </c>
      <c r="U83" s="39"/>
      <c r="V83" s="59"/>
      <c r="W83" s="60"/>
      <c r="X83" s="60"/>
      <c r="Y83" s="60"/>
      <c r="Z83" s="60"/>
      <c r="AA83" s="61" t="str">
        <f t="shared" si="3"/>
        <v>1 (8 OZ) per BAG</v>
      </c>
      <c r="AB83" s="62"/>
      <c r="AC83" s="63"/>
      <c r="AD83" s="64" t="str">
        <f t="shared" si="4"/>
        <v>-</v>
      </c>
      <c r="AE83" s="60"/>
      <c r="AF83" s="58"/>
      <c r="AG83" s="58"/>
    </row>
    <row r="84" ht="12.75" customHeight="1">
      <c r="A84" s="50">
        <v>83.0</v>
      </c>
      <c r="B84" s="68" t="s">
        <v>123</v>
      </c>
      <c r="C84" s="52"/>
      <c r="D84" s="52">
        <v>1.0</v>
      </c>
      <c r="E84" s="52"/>
      <c r="F84" s="52"/>
      <c r="G84" s="52">
        <v>4.0</v>
      </c>
      <c r="H84" s="52" t="s">
        <v>40</v>
      </c>
      <c r="I84" s="53">
        <f t="shared" si="26"/>
        <v>0.25</v>
      </c>
      <c r="J84" s="52" t="s">
        <v>30</v>
      </c>
      <c r="K84" s="54">
        <f t="shared" si="27"/>
        <v>0.25</v>
      </c>
      <c r="L84" s="55" t="b">
        <v>0</v>
      </c>
      <c r="M84" s="56" t="str">
        <f t="shared" si="1"/>
        <v>HERB SAGE 4 OZ BAG (1 OZ) per BAG</v>
      </c>
      <c r="N84" s="37">
        <f t="shared" si="15"/>
        <v>0.1</v>
      </c>
      <c r="O84" s="56">
        <v>1.0</v>
      </c>
      <c r="P84" s="57" t="s">
        <v>31</v>
      </c>
      <c r="Q84" s="58"/>
      <c r="R84" s="58"/>
      <c r="S84" s="58"/>
      <c r="T84" s="40" t="s">
        <v>32</v>
      </c>
      <c r="U84" s="39"/>
      <c r="V84" s="59"/>
      <c r="W84" s="60"/>
      <c r="X84" s="60"/>
      <c r="Y84" s="60"/>
      <c r="Z84" s="60"/>
      <c r="AA84" s="61" t="str">
        <f t="shared" si="3"/>
        <v>1 (4 OZ) per BAG</v>
      </c>
      <c r="AB84" s="62"/>
      <c r="AC84" s="63"/>
      <c r="AD84" s="64" t="str">
        <f t="shared" si="4"/>
        <v>-</v>
      </c>
      <c r="AE84" s="60"/>
      <c r="AF84" s="58"/>
      <c r="AG84" s="58"/>
    </row>
    <row r="85" ht="12.75" customHeight="1">
      <c r="A85" s="50">
        <v>84.0</v>
      </c>
      <c r="B85" s="68" t="s">
        <v>124</v>
      </c>
      <c r="C85" s="52"/>
      <c r="D85" s="52">
        <v>1.0</v>
      </c>
      <c r="E85" s="52"/>
      <c r="F85" s="52"/>
      <c r="G85" s="52">
        <v>8.0</v>
      </c>
      <c r="H85" s="52" t="s">
        <v>40</v>
      </c>
      <c r="I85" s="53">
        <f t="shared" si="26"/>
        <v>0.5</v>
      </c>
      <c r="J85" s="52" t="s">
        <v>30</v>
      </c>
      <c r="K85" s="54">
        <f t="shared" si="27"/>
        <v>0.5</v>
      </c>
      <c r="L85" s="55" t="b">
        <v>0</v>
      </c>
      <c r="M85" s="56" t="str">
        <f t="shared" si="1"/>
        <v>HERB SAGE 8 OZ BAG (1 OZ) per BAG</v>
      </c>
      <c r="N85" s="37">
        <f t="shared" si="15"/>
        <v>0.1</v>
      </c>
      <c r="O85" s="56">
        <v>1.0</v>
      </c>
      <c r="P85" s="57" t="s">
        <v>31</v>
      </c>
      <c r="Q85" s="58"/>
      <c r="R85" s="58"/>
      <c r="S85" s="58"/>
      <c r="T85" s="40" t="s">
        <v>32</v>
      </c>
      <c r="U85" s="39"/>
      <c r="V85" s="59"/>
      <c r="W85" s="60"/>
      <c r="X85" s="60"/>
      <c r="Y85" s="60"/>
      <c r="Z85" s="60"/>
      <c r="AA85" s="61" t="str">
        <f t="shared" si="3"/>
        <v>1 (8 OZ) per BAG</v>
      </c>
      <c r="AB85" s="62"/>
      <c r="AC85" s="63"/>
      <c r="AD85" s="64" t="str">
        <f t="shared" si="4"/>
        <v>-</v>
      </c>
      <c r="AE85" s="60"/>
      <c r="AF85" s="58"/>
      <c r="AG85" s="58"/>
    </row>
    <row r="86" ht="12.75" customHeight="1">
      <c r="A86" s="50">
        <v>85.0</v>
      </c>
      <c r="B86" s="68" t="s">
        <v>125</v>
      </c>
      <c r="C86" s="52"/>
      <c r="D86" s="52">
        <v>1.0</v>
      </c>
      <c r="E86" s="52"/>
      <c r="F86" s="52"/>
      <c r="G86" s="52">
        <v>4.0</v>
      </c>
      <c r="H86" s="52" t="s">
        <v>40</v>
      </c>
      <c r="I86" s="53">
        <f t="shared" si="26"/>
        <v>0.25</v>
      </c>
      <c r="J86" s="52" t="s">
        <v>30</v>
      </c>
      <c r="K86" s="54">
        <f t="shared" si="27"/>
        <v>0.25</v>
      </c>
      <c r="L86" s="55" t="b">
        <v>0</v>
      </c>
      <c r="M86" s="56" t="str">
        <f t="shared" si="1"/>
        <v>HERB THYME 4 OZ BAG (1 OZ) per BAG</v>
      </c>
      <c r="N86" s="37">
        <f t="shared" si="15"/>
        <v>0.1</v>
      </c>
      <c r="O86" s="56">
        <v>1.0</v>
      </c>
      <c r="P86" s="57" t="s">
        <v>31</v>
      </c>
      <c r="Q86" s="58"/>
      <c r="R86" s="58"/>
      <c r="S86" s="58"/>
      <c r="T86" s="40" t="s">
        <v>32</v>
      </c>
      <c r="U86" s="39"/>
      <c r="V86" s="59"/>
      <c r="W86" s="60"/>
      <c r="X86" s="60"/>
      <c r="Y86" s="60"/>
      <c r="Z86" s="60"/>
      <c r="AA86" s="61" t="str">
        <f t="shared" si="3"/>
        <v>1 (4 OZ) per BAG</v>
      </c>
      <c r="AB86" s="62"/>
      <c r="AC86" s="63"/>
      <c r="AD86" s="64" t="str">
        <f t="shared" si="4"/>
        <v>-</v>
      </c>
      <c r="AE86" s="60"/>
      <c r="AF86" s="58"/>
      <c r="AG86" s="58"/>
    </row>
    <row r="87" ht="12.75" customHeight="1">
      <c r="A87" s="50">
        <v>86.0</v>
      </c>
      <c r="B87" s="68" t="s">
        <v>126</v>
      </c>
      <c r="C87" s="52"/>
      <c r="D87" s="52">
        <v>1.0</v>
      </c>
      <c r="E87" s="52"/>
      <c r="F87" s="52"/>
      <c r="G87" s="52">
        <v>8.0</v>
      </c>
      <c r="H87" s="52" t="s">
        <v>40</v>
      </c>
      <c r="I87" s="53">
        <f t="shared" si="26"/>
        <v>0.5</v>
      </c>
      <c r="J87" s="52" t="s">
        <v>30</v>
      </c>
      <c r="K87" s="54">
        <f t="shared" si="27"/>
        <v>0.5</v>
      </c>
      <c r="L87" s="55" t="b">
        <v>0</v>
      </c>
      <c r="M87" s="56" t="str">
        <f t="shared" si="1"/>
        <v>HERB THYME 8 OZ BAG (1 OZ) per BAG</v>
      </c>
      <c r="N87" s="37">
        <f t="shared" si="15"/>
        <v>0.1</v>
      </c>
      <c r="O87" s="56">
        <v>1.0</v>
      </c>
      <c r="P87" s="57" t="s">
        <v>31</v>
      </c>
      <c r="Q87" s="58"/>
      <c r="R87" s="58"/>
      <c r="S87" s="58"/>
      <c r="T87" s="40" t="s">
        <v>32</v>
      </c>
      <c r="U87" s="39"/>
      <c r="V87" s="59"/>
      <c r="W87" s="60"/>
      <c r="X87" s="60"/>
      <c r="Y87" s="60"/>
      <c r="Z87" s="60"/>
      <c r="AA87" s="61" t="str">
        <f t="shared" si="3"/>
        <v>1 (8 OZ) per BAG</v>
      </c>
      <c r="AB87" s="62"/>
      <c r="AC87" s="63"/>
      <c r="AD87" s="64" t="str">
        <f t="shared" si="4"/>
        <v>-</v>
      </c>
      <c r="AE87" s="60"/>
      <c r="AF87" s="58"/>
      <c r="AG87" s="58"/>
    </row>
    <row r="88" ht="12.75" customHeight="1">
      <c r="A88" s="30">
        <v>87.0</v>
      </c>
      <c r="B88" s="31" t="s">
        <v>127</v>
      </c>
      <c r="C88" s="32"/>
      <c r="D88" s="32">
        <v>1.0</v>
      </c>
      <c r="E88" s="32"/>
      <c r="F88" s="32"/>
      <c r="G88" s="32">
        <v>24.0</v>
      </c>
      <c r="H88" s="32" t="s">
        <v>29</v>
      </c>
      <c r="I88" s="33">
        <f t="shared" si="26"/>
        <v>24</v>
      </c>
      <c r="J88" s="32" t="s">
        <v>56</v>
      </c>
      <c r="K88" s="34">
        <f t="shared" si="27"/>
        <v>24</v>
      </c>
      <c r="L88" s="35" t="b">
        <v>0</v>
      </c>
      <c r="M88" s="36" t="str">
        <f t="shared" si="1"/>
        <v>HONEYDEW CHUNKS DRY PK (1 LB) per TUB</v>
      </c>
      <c r="N88" s="37">
        <f t="shared" si="15"/>
        <v>2.1</v>
      </c>
      <c r="O88" s="36">
        <v>21.0</v>
      </c>
      <c r="P88" s="38" t="s">
        <v>31</v>
      </c>
      <c r="Q88" s="39"/>
      <c r="R88" s="39"/>
      <c r="S88" s="39"/>
      <c r="T88" s="40" t="s">
        <v>32</v>
      </c>
      <c r="U88" s="39"/>
      <c r="V88" s="41"/>
      <c r="W88" s="42"/>
      <c r="X88" s="42"/>
      <c r="Y88" s="42"/>
      <c r="Z88" s="42"/>
      <c r="AA88" s="43" t="str">
        <f t="shared" si="3"/>
        <v>1 (24 LB) per TUB</v>
      </c>
      <c r="AB88" s="44"/>
      <c r="AC88" s="45"/>
      <c r="AD88" s="46" t="str">
        <f t="shared" si="4"/>
        <v>-</v>
      </c>
      <c r="AE88" s="42"/>
      <c r="AF88" s="39"/>
      <c r="AG88" s="39"/>
    </row>
    <row r="89">
      <c r="A89" s="30">
        <v>88.0</v>
      </c>
      <c r="B89" s="31" t="s">
        <v>128</v>
      </c>
      <c r="C89" s="32"/>
      <c r="D89" s="32">
        <v>1.0</v>
      </c>
      <c r="E89" s="32" t="s">
        <v>129</v>
      </c>
      <c r="F89" s="32"/>
      <c r="G89" s="32">
        <v>5.0</v>
      </c>
      <c r="H89" s="32" t="s">
        <v>29</v>
      </c>
      <c r="I89" s="33">
        <f t="shared" si="26"/>
        <v>5</v>
      </c>
      <c r="J89" s="32" t="s">
        <v>30</v>
      </c>
      <c r="K89" s="34">
        <f t="shared" si="27"/>
        <v>5</v>
      </c>
      <c r="L89" s="35" t="b">
        <v>0</v>
      </c>
      <c r="M89" s="36" t="str">
        <f t="shared" si="1"/>
        <v>JICAMA (STICKS) (1 LB) per BAG</v>
      </c>
      <c r="N89" s="65">
        <v>10.0</v>
      </c>
      <c r="O89" s="48">
        <v>100.0</v>
      </c>
      <c r="P89" s="38" t="s">
        <v>31</v>
      </c>
      <c r="Q89" s="39"/>
      <c r="R89" s="39"/>
      <c r="S89" s="39"/>
      <c r="T89" s="40" t="s">
        <v>32</v>
      </c>
      <c r="U89" s="39"/>
      <c r="V89" s="41"/>
      <c r="W89" s="42"/>
      <c r="X89" s="42"/>
      <c r="Y89" s="42"/>
      <c r="Z89" s="42"/>
      <c r="AA89" s="43" t="str">
        <f t="shared" si="3"/>
        <v>1 (5 LB) per BAG</v>
      </c>
      <c r="AB89" s="44"/>
      <c r="AC89" s="45"/>
      <c r="AD89" s="46" t="str">
        <f t="shared" si="4"/>
        <v>-</v>
      </c>
      <c r="AE89" s="42"/>
      <c r="AF89" s="39"/>
      <c r="AG89" s="39"/>
    </row>
    <row r="90" ht="12.75" customHeight="1">
      <c r="A90" s="30">
        <v>89.0</v>
      </c>
      <c r="B90" s="31" t="s">
        <v>130</v>
      </c>
      <c r="C90" s="32"/>
      <c r="D90" s="32">
        <v>1.0</v>
      </c>
      <c r="E90" s="32"/>
      <c r="F90" s="32"/>
      <c r="G90" s="32">
        <v>1.0</v>
      </c>
      <c r="H90" s="32" t="s">
        <v>131</v>
      </c>
      <c r="I90" s="33">
        <f t="shared" si="26"/>
        <v>8.6</v>
      </c>
      <c r="J90" s="32" t="s">
        <v>131</v>
      </c>
      <c r="K90" s="34">
        <f t="shared" si="27"/>
        <v>8.6</v>
      </c>
      <c r="L90" s="35" t="b">
        <v>1</v>
      </c>
      <c r="M90" s="36" t="str">
        <f t="shared" si="1"/>
        <v>JUICE LIME, FRESH (1 GAL) per GAL</v>
      </c>
      <c r="N90" s="37">
        <f t="shared" ref="N90:N110" si="28">O90/10</f>
        <v>1.3</v>
      </c>
      <c r="O90" s="36">
        <v>13.0</v>
      </c>
      <c r="P90" s="38" t="s">
        <v>31</v>
      </c>
      <c r="Q90" s="39"/>
      <c r="R90" s="39"/>
      <c r="S90" s="39"/>
      <c r="T90" s="40" t="s">
        <v>32</v>
      </c>
      <c r="U90" s="39"/>
      <c r="V90" s="41"/>
      <c r="W90" s="42"/>
      <c r="X90" s="42"/>
      <c r="Y90" s="42"/>
      <c r="Z90" s="42"/>
      <c r="AA90" s="43" t="str">
        <f t="shared" si="3"/>
        <v>1 (1 GAL) per GAL</v>
      </c>
      <c r="AB90" s="44"/>
      <c r="AC90" s="45"/>
      <c r="AD90" s="46" t="str">
        <f t="shared" si="4"/>
        <v>-</v>
      </c>
      <c r="AE90" s="42"/>
      <c r="AF90" s="39"/>
      <c r="AG90" s="39"/>
    </row>
    <row r="91" ht="12.75" customHeight="1">
      <c r="A91" s="30">
        <v>90.0</v>
      </c>
      <c r="B91" s="31" t="s">
        <v>132</v>
      </c>
      <c r="C91" s="32"/>
      <c r="D91" s="32">
        <v>1.0</v>
      </c>
      <c r="E91" s="32"/>
      <c r="F91" s="32"/>
      <c r="G91" s="32">
        <v>1.0</v>
      </c>
      <c r="H91" s="32" t="s">
        <v>131</v>
      </c>
      <c r="I91" s="33">
        <f t="shared" si="26"/>
        <v>8.6</v>
      </c>
      <c r="J91" s="32" t="s">
        <v>35</v>
      </c>
      <c r="K91" s="34">
        <f t="shared" si="27"/>
        <v>8.6</v>
      </c>
      <c r="L91" s="35" t="b">
        <v>0</v>
      </c>
      <c r="M91" s="36" t="str">
        <f t="shared" si="1"/>
        <v>JUICE-LEMON (1 GAL) per CS</v>
      </c>
      <c r="N91" s="37">
        <f t="shared" si="28"/>
        <v>0.1</v>
      </c>
      <c r="O91" s="36">
        <v>1.0</v>
      </c>
      <c r="P91" s="38" t="s">
        <v>31</v>
      </c>
      <c r="Q91" s="39"/>
      <c r="R91" s="39"/>
      <c r="S91" s="39"/>
      <c r="T91" s="40" t="s">
        <v>32</v>
      </c>
      <c r="U91" s="39"/>
      <c r="V91" s="41"/>
      <c r="W91" s="42"/>
      <c r="X91" s="42"/>
      <c r="Y91" s="42"/>
      <c r="Z91" s="42"/>
      <c r="AA91" s="43" t="str">
        <f t="shared" si="3"/>
        <v>1 (1 GAL) per CS</v>
      </c>
      <c r="AB91" s="44"/>
      <c r="AC91" s="45"/>
      <c r="AD91" s="46" t="str">
        <f t="shared" si="4"/>
        <v>-</v>
      </c>
      <c r="AE91" s="42"/>
      <c r="AF91" s="39"/>
      <c r="AG91" s="39"/>
    </row>
    <row r="92">
      <c r="A92" s="30">
        <v>91.0</v>
      </c>
      <c r="B92" s="31" t="s">
        <v>133</v>
      </c>
      <c r="C92" s="32"/>
      <c r="D92" s="32">
        <v>1.0</v>
      </c>
      <c r="E92" s="32"/>
      <c r="F92" s="32"/>
      <c r="G92" s="32">
        <v>1.0</v>
      </c>
      <c r="H92" s="32" t="s">
        <v>131</v>
      </c>
      <c r="I92" s="33">
        <f t="shared" si="26"/>
        <v>8.6</v>
      </c>
      <c r="J92" s="32" t="s">
        <v>35</v>
      </c>
      <c r="K92" s="34">
        <f t="shared" si="27"/>
        <v>8.6</v>
      </c>
      <c r="L92" s="35" t="b">
        <v>1</v>
      </c>
      <c r="M92" s="36" t="str">
        <f t="shared" si="1"/>
        <v>JUICE-ORANGE (1 GAL) per CS</v>
      </c>
      <c r="N92" s="37">
        <f t="shared" si="28"/>
        <v>0.1</v>
      </c>
      <c r="O92" s="36">
        <v>1.0</v>
      </c>
      <c r="P92" s="38" t="s">
        <v>31</v>
      </c>
      <c r="Q92" s="39"/>
      <c r="R92" s="39"/>
      <c r="S92" s="39"/>
      <c r="T92" s="40" t="s">
        <v>32</v>
      </c>
      <c r="U92" s="39"/>
      <c r="V92" s="41"/>
      <c r="W92" s="42"/>
      <c r="X92" s="42"/>
      <c r="Y92" s="42"/>
      <c r="Z92" s="42"/>
      <c r="AA92" s="43" t="str">
        <f t="shared" si="3"/>
        <v>1 (1 GAL) per CS</v>
      </c>
      <c r="AB92" s="44"/>
      <c r="AC92" s="45"/>
      <c r="AD92" s="46" t="str">
        <f t="shared" si="4"/>
        <v>-</v>
      </c>
      <c r="AE92" s="42"/>
      <c r="AF92" s="39"/>
      <c r="AG92" s="39"/>
    </row>
    <row r="93" ht="12.75" customHeight="1">
      <c r="A93" s="30">
        <v>92.0</v>
      </c>
      <c r="B93" s="31" t="s">
        <v>134</v>
      </c>
      <c r="C93" s="32"/>
      <c r="D93" s="32">
        <v>1.0</v>
      </c>
      <c r="E93" s="32"/>
      <c r="F93" s="32"/>
      <c r="G93" s="32">
        <v>1.0</v>
      </c>
      <c r="H93" s="32" t="s">
        <v>29</v>
      </c>
      <c r="I93" s="33">
        <f t="shared" si="26"/>
        <v>1</v>
      </c>
      <c r="J93" s="32" t="s">
        <v>35</v>
      </c>
      <c r="K93" s="34">
        <f t="shared" si="27"/>
        <v>1</v>
      </c>
      <c r="L93" s="35" t="b">
        <v>0</v>
      </c>
      <c r="M93" s="36" t="str">
        <f t="shared" si="1"/>
        <v>LEMON-GRASS (1 LB) per CS</v>
      </c>
      <c r="N93" s="37">
        <f t="shared" si="28"/>
        <v>0.1</v>
      </c>
      <c r="O93" s="36">
        <v>1.0</v>
      </c>
      <c r="P93" s="38" t="s">
        <v>31</v>
      </c>
      <c r="Q93" s="39"/>
      <c r="R93" s="39"/>
      <c r="S93" s="39"/>
      <c r="T93" s="40" t="s">
        <v>32</v>
      </c>
      <c r="U93" s="39"/>
      <c r="V93" s="41"/>
      <c r="W93" s="42"/>
      <c r="X93" s="42"/>
      <c r="Y93" s="42"/>
      <c r="Z93" s="42"/>
      <c r="AA93" s="43" t="str">
        <f t="shared" si="3"/>
        <v>1 (1 LB) per CS</v>
      </c>
      <c r="AB93" s="44"/>
      <c r="AC93" s="45"/>
      <c r="AD93" s="46" t="str">
        <f t="shared" si="4"/>
        <v>-</v>
      </c>
      <c r="AE93" s="42"/>
      <c r="AF93" s="39"/>
      <c r="AG93" s="39"/>
    </row>
    <row r="94" ht="12.75" customHeight="1">
      <c r="A94" s="30">
        <v>93.0</v>
      </c>
      <c r="B94" s="31" t="s">
        <v>135</v>
      </c>
      <c r="C94" s="32"/>
      <c r="D94" s="32">
        <v>24.0</v>
      </c>
      <c r="E94" s="32"/>
      <c r="F94" s="32"/>
      <c r="G94" s="35">
        <v>1.0</v>
      </c>
      <c r="H94" s="32" t="s">
        <v>34</v>
      </c>
      <c r="I94" s="33">
        <f>IF(AND(ISNUMBER(K94),ISNUMBER(D94),D94&lt;&gt;0),K94/D94,"-")</f>
        <v>1</v>
      </c>
      <c r="J94" s="32" t="s">
        <v>35</v>
      </c>
      <c r="K94" s="34">
        <v>24.0</v>
      </c>
      <c r="L94" s="35" t="b">
        <v>1</v>
      </c>
      <c r="M94" s="36" t="str">
        <f t="shared" si="1"/>
        <v>LETTUCE GREEN LEAF 24 CT (24 CT) per CS</v>
      </c>
      <c r="N94" s="37">
        <f t="shared" si="28"/>
        <v>2.1</v>
      </c>
      <c r="O94" s="36">
        <v>21.0</v>
      </c>
      <c r="P94" s="38" t="s">
        <v>31</v>
      </c>
      <c r="Q94" s="39"/>
      <c r="R94" s="39"/>
      <c r="S94" s="39"/>
      <c r="T94" s="40" t="s">
        <v>32</v>
      </c>
      <c r="U94" s="39"/>
      <c r="V94" s="41"/>
      <c r="W94" s="42"/>
      <c r="X94" s="42"/>
      <c r="Y94" s="42"/>
      <c r="Z94" s="42"/>
      <c r="AA94" s="43" t="str">
        <f t="shared" si="3"/>
        <v>24 (1 CT) per CS</v>
      </c>
      <c r="AB94" s="44"/>
      <c r="AC94" s="45"/>
      <c r="AD94" s="46" t="str">
        <f t="shared" si="4"/>
        <v>-</v>
      </c>
      <c r="AE94" s="42"/>
      <c r="AF94" s="39"/>
      <c r="AG94" s="39"/>
    </row>
    <row r="95" ht="12.75" customHeight="1">
      <c r="A95" s="30">
        <v>94.0</v>
      </c>
      <c r="B95" s="31" t="s">
        <v>136</v>
      </c>
      <c r="C95" s="32"/>
      <c r="D95" s="32">
        <v>1.0</v>
      </c>
      <c r="E95" s="32"/>
      <c r="F95" s="32"/>
      <c r="G95" s="32">
        <v>22.0</v>
      </c>
      <c r="H95" s="32" t="s">
        <v>29</v>
      </c>
      <c r="I95" s="33">
        <f t="shared" ref="I95:I96" si="29">IF(H95="CT","-",IF(H95="CAN",IF(G95="#10",7,IF(G95="#5",3.5,"-")),IF(ISNUMBER(G95),IF(H95="OZ",G95/16,IF(H95="GAL",G95*8.6,IF(OR(H95="GM",H95="GR"),G95/453.592,IF(H95="KG",G95*2.20462,IF(H95="LB",G95,G95))))),"-")))</f>
        <v>22</v>
      </c>
      <c r="J95" s="32" t="s">
        <v>35</v>
      </c>
      <c r="K95" s="34">
        <f t="shared" ref="K95:K96" si="30">IF(OR(I95="-",NOT(ISNUMBER(I95)),NOT(ISNUMBER(D95))),"-",D95*I95)</f>
        <v>22</v>
      </c>
      <c r="L95" s="35" t="b">
        <v>1</v>
      </c>
      <c r="M95" s="36" t="str">
        <f t="shared" si="1"/>
        <v>MANDARIN CLEMENTINES (1 LB) per CS</v>
      </c>
      <c r="N95" s="49">
        <f t="shared" si="28"/>
        <v>7.4</v>
      </c>
      <c r="O95" s="36">
        <v>74.0</v>
      </c>
      <c r="P95" s="38" t="s">
        <v>31</v>
      </c>
      <c r="Q95" s="39"/>
      <c r="R95" s="39"/>
      <c r="S95" s="39"/>
      <c r="T95" s="40" t="s">
        <v>32</v>
      </c>
      <c r="U95" s="39"/>
      <c r="V95" s="41"/>
      <c r="W95" s="42"/>
      <c r="X95" s="42"/>
      <c r="Y95" s="42"/>
      <c r="Z95" s="42"/>
      <c r="AA95" s="43" t="str">
        <f t="shared" si="3"/>
        <v>1 (22 LB) per CS</v>
      </c>
      <c r="AB95" s="44"/>
      <c r="AC95" s="45"/>
      <c r="AD95" s="46" t="str">
        <f t="shared" si="4"/>
        <v>-</v>
      </c>
      <c r="AE95" s="42"/>
      <c r="AF95" s="39"/>
      <c r="AG95" s="39"/>
    </row>
    <row r="96" ht="12.75" customHeight="1">
      <c r="A96" s="30">
        <v>95.0</v>
      </c>
      <c r="B96" s="31" t="s">
        <v>137</v>
      </c>
      <c r="C96" s="32" t="s">
        <v>138</v>
      </c>
      <c r="D96" s="32">
        <v>1.0</v>
      </c>
      <c r="E96" s="32"/>
      <c r="F96" s="32"/>
      <c r="G96" s="32">
        <v>20.0</v>
      </c>
      <c r="H96" s="32" t="s">
        <v>29</v>
      </c>
      <c r="I96" s="33">
        <f t="shared" si="29"/>
        <v>20</v>
      </c>
      <c r="J96" s="32" t="s">
        <v>35</v>
      </c>
      <c r="K96" s="34">
        <f t="shared" si="30"/>
        <v>20</v>
      </c>
      <c r="L96" s="35" t="b">
        <v>1</v>
      </c>
      <c r="M96" s="36" t="str">
        <f t="shared" si="1"/>
        <v>MANDARIN CUTIES 20# BULK DISNEY (1 LB) per CS</v>
      </c>
      <c r="N96" s="49">
        <f t="shared" si="28"/>
        <v>134</v>
      </c>
      <c r="O96" s="36">
        <v>1340.0</v>
      </c>
      <c r="P96" s="38" t="s">
        <v>31</v>
      </c>
      <c r="Q96" s="39"/>
      <c r="R96" s="39"/>
      <c r="S96" s="39"/>
      <c r="T96" s="40" t="s">
        <v>32</v>
      </c>
      <c r="U96" s="39"/>
      <c r="V96" s="41"/>
      <c r="W96" s="42"/>
      <c r="X96" s="42"/>
      <c r="Y96" s="42"/>
      <c r="Z96" s="42"/>
      <c r="AA96" s="43" t="str">
        <f t="shared" si="3"/>
        <v>1 (20 LB) per CS</v>
      </c>
      <c r="AB96" s="44"/>
      <c r="AC96" s="45"/>
      <c r="AD96" s="46" t="str">
        <f t="shared" si="4"/>
        <v>-</v>
      </c>
      <c r="AE96" s="42"/>
      <c r="AF96" s="39"/>
      <c r="AG96" s="39"/>
    </row>
    <row r="97" ht="12.75" customHeight="1">
      <c r="A97" s="30">
        <v>96.0</v>
      </c>
      <c r="B97" s="31" t="s">
        <v>139</v>
      </c>
      <c r="C97" s="32"/>
      <c r="D97" s="32">
        <v>2.0</v>
      </c>
      <c r="E97" s="32"/>
      <c r="F97" s="32"/>
      <c r="G97" s="35">
        <v>1.0</v>
      </c>
      <c r="H97" s="32" t="s">
        <v>53</v>
      </c>
      <c r="I97" s="33">
        <f>IF(AND(ISNUMBER(K97),ISNUMBER(D97),D97&lt;&gt;0),K97/D97,"-")</f>
        <v>4.5</v>
      </c>
      <c r="J97" s="32" t="s">
        <v>53</v>
      </c>
      <c r="K97" s="34">
        <v>9.0</v>
      </c>
      <c r="L97" s="35" t="b">
        <v>0</v>
      </c>
      <c r="M97" s="36" t="str">
        <f t="shared" si="1"/>
        <v>MELON-CANTALOUPE (12 SIZE) (2 EA) per EA</v>
      </c>
      <c r="N97" s="37">
        <f t="shared" si="28"/>
        <v>0.2</v>
      </c>
      <c r="O97" s="36">
        <v>2.0</v>
      </c>
      <c r="P97" s="38" t="s">
        <v>31</v>
      </c>
      <c r="Q97" s="39"/>
      <c r="R97" s="39"/>
      <c r="S97" s="39"/>
      <c r="T97" s="40" t="s">
        <v>32</v>
      </c>
      <c r="U97" s="39"/>
      <c r="V97" s="41"/>
      <c r="W97" s="42"/>
      <c r="X97" s="42"/>
      <c r="Y97" s="42"/>
      <c r="Z97" s="42"/>
      <c r="AA97" s="43" t="str">
        <f t="shared" si="3"/>
        <v>2 (1 EA) per EA</v>
      </c>
      <c r="AB97" s="44"/>
      <c r="AC97" s="45"/>
      <c r="AD97" s="46" t="str">
        <f t="shared" si="4"/>
        <v>-</v>
      </c>
      <c r="AE97" s="42"/>
      <c r="AF97" s="39"/>
      <c r="AG97" s="39"/>
    </row>
    <row r="98">
      <c r="A98" s="50">
        <v>98.0</v>
      </c>
      <c r="B98" s="51" t="s">
        <v>140</v>
      </c>
      <c r="C98" s="52"/>
      <c r="D98" s="55">
        <v>1.0</v>
      </c>
      <c r="E98" s="52"/>
      <c r="F98" s="52"/>
      <c r="G98" s="52"/>
      <c r="H98" s="55" t="s">
        <v>53</v>
      </c>
      <c r="I98" s="53" t="str">
        <f t="shared" ref="I98:I109" si="31">IF(H98="CT","-",IF(H98="CAN",IF(G98="#10",7,IF(G98="#5",3.5,"-")),IF(ISNUMBER(G98),IF(H98="OZ",G98/16,IF(H98="GAL",G98*8.6,IF(OR(H98="GM",H98="GR"),G98/453.592,IF(H98="KG",G98*2.20462,IF(H98="LB",G98,G98))))),"-")))</f>
        <v>-</v>
      </c>
      <c r="J98" s="52" t="s">
        <v>35</v>
      </c>
      <c r="K98" s="54" t="str">
        <f t="shared" ref="K98:K109" si="32">IF(OR(I98="-",NOT(ISNUMBER(I98)),NOT(ISNUMBER(D98))),"-",D98*I98)</f>
        <v>-</v>
      </c>
      <c r="L98" s="55" t="b">
        <v>0</v>
      </c>
      <c r="M98" s="56" t="str">
        <f t="shared" si="1"/>
        <v>MELON-WATERMELON SEEDLESS, WHOLE (CASE — VENDOR TO STATE COUNT &amp; CASE WEIGHT) (1 EA) per CS</v>
      </c>
      <c r="N98" s="37">
        <f t="shared" si="28"/>
        <v>31.1</v>
      </c>
      <c r="O98" s="56">
        <v>311.0</v>
      </c>
      <c r="P98" s="57" t="s">
        <v>31</v>
      </c>
      <c r="Q98" s="58"/>
      <c r="R98" s="58"/>
      <c r="S98" s="58"/>
      <c r="T98" s="40" t="s">
        <v>32</v>
      </c>
      <c r="U98" s="39"/>
      <c r="V98" s="59"/>
      <c r="W98" s="60"/>
      <c r="X98" s="60"/>
      <c r="Y98" s="60"/>
      <c r="Z98" s="60"/>
      <c r="AA98" s="61" t="str">
        <f t="shared" si="3"/>
        <v>1 ( EA) per CS</v>
      </c>
      <c r="AB98" s="62"/>
      <c r="AC98" s="63"/>
      <c r="AD98" s="64" t="str">
        <f t="shared" si="4"/>
        <v>-</v>
      </c>
      <c r="AE98" s="60"/>
      <c r="AF98" s="58"/>
      <c r="AG98" s="58"/>
    </row>
    <row r="99" ht="12.75" customHeight="1">
      <c r="A99" s="50">
        <v>99.0</v>
      </c>
      <c r="B99" s="51" t="s">
        <v>141</v>
      </c>
      <c r="C99" s="52"/>
      <c r="D99" s="52">
        <v>1.0</v>
      </c>
      <c r="E99" s="52"/>
      <c r="F99" s="52"/>
      <c r="G99" s="52">
        <v>8.0</v>
      </c>
      <c r="H99" s="52" t="s">
        <v>40</v>
      </c>
      <c r="I99" s="53">
        <f t="shared" si="31"/>
        <v>0.5</v>
      </c>
      <c r="J99" s="52" t="s">
        <v>30</v>
      </c>
      <c r="K99" s="54">
        <f t="shared" si="32"/>
        <v>0.5</v>
      </c>
      <c r="L99" s="55" t="b">
        <v>0</v>
      </c>
      <c r="M99" s="56" t="str">
        <f t="shared" si="1"/>
        <v>MINT 8 OZ BAG (1 OZ) per BAG</v>
      </c>
      <c r="N99" s="37">
        <f t="shared" si="28"/>
        <v>1.4</v>
      </c>
      <c r="O99" s="56">
        <v>14.0</v>
      </c>
      <c r="P99" s="57" t="s">
        <v>31</v>
      </c>
      <c r="Q99" s="58"/>
      <c r="R99" s="58"/>
      <c r="S99" s="58"/>
      <c r="T99" s="40" t="s">
        <v>32</v>
      </c>
      <c r="U99" s="39"/>
      <c r="V99" s="59"/>
      <c r="W99" s="60"/>
      <c r="X99" s="60"/>
      <c r="Y99" s="60"/>
      <c r="Z99" s="60"/>
      <c r="AA99" s="61" t="str">
        <f t="shared" si="3"/>
        <v>1 (8 OZ) per BAG</v>
      </c>
      <c r="AB99" s="62"/>
      <c r="AC99" s="63"/>
      <c r="AD99" s="64" t="str">
        <f t="shared" si="4"/>
        <v>-</v>
      </c>
      <c r="AE99" s="60"/>
      <c r="AF99" s="58"/>
      <c r="AG99" s="58"/>
    </row>
    <row r="100" ht="12.75" customHeight="1">
      <c r="A100" s="50">
        <v>100.0</v>
      </c>
      <c r="B100" s="51" t="s">
        <v>142</v>
      </c>
      <c r="C100" s="52"/>
      <c r="D100" s="52">
        <v>1.0</v>
      </c>
      <c r="E100" s="52"/>
      <c r="F100" s="52"/>
      <c r="G100" s="52">
        <v>4.0</v>
      </c>
      <c r="H100" s="52" t="s">
        <v>40</v>
      </c>
      <c r="I100" s="53">
        <f t="shared" si="31"/>
        <v>0.25</v>
      </c>
      <c r="J100" s="52" t="s">
        <v>30</v>
      </c>
      <c r="K100" s="54">
        <f t="shared" si="32"/>
        <v>0.25</v>
      </c>
      <c r="L100" s="55" t="b">
        <v>0</v>
      </c>
      <c r="M100" s="56" t="str">
        <f t="shared" si="1"/>
        <v>MINT, FRESH (1 OZ) per BAG</v>
      </c>
      <c r="N100" s="37">
        <f t="shared" si="28"/>
        <v>0.2</v>
      </c>
      <c r="O100" s="56">
        <v>2.0</v>
      </c>
      <c r="P100" s="57" t="s">
        <v>31</v>
      </c>
      <c r="Q100" s="58"/>
      <c r="R100" s="58"/>
      <c r="S100" s="58"/>
      <c r="T100" s="40" t="s">
        <v>32</v>
      </c>
      <c r="U100" s="39"/>
      <c r="V100" s="59"/>
      <c r="W100" s="60"/>
      <c r="X100" s="60"/>
      <c r="Y100" s="60"/>
      <c r="Z100" s="60"/>
      <c r="AA100" s="61" t="str">
        <f t="shared" si="3"/>
        <v>1 (4 OZ) per BAG</v>
      </c>
      <c r="AB100" s="62"/>
      <c r="AC100" s="63"/>
      <c r="AD100" s="64" t="str">
        <f t="shared" si="4"/>
        <v>-</v>
      </c>
      <c r="AE100" s="60"/>
      <c r="AF100" s="58"/>
      <c r="AG100" s="58"/>
    </row>
    <row r="101" ht="12.75" customHeight="1">
      <c r="A101" s="50">
        <v>101.0</v>
      </c>
      <c r="B101" s="51" t="s">
        <v>143</v>
      </c>
      <c r="C101" s="52"/>
      <c r="D101" s="52">
        <v>1.0</v>
      </c>
      <c r="E101" s="52">
        <v>0.25</v>
      </c>
      <c r="F101" s="52"/>
      <c r="G101" s="52">
        <v>5.0</v>
      </c>
      <c r="H101" s="52" t="s">
        <v>29</v>
      </c>
      <c r="I101" s="53">
        <f t="shared" si="31"/>
        <v>5</v>
      </c>
      <c r="J101" s="52" t="s">
        <v>30</v>
      </c>
      <c r="K101" s="54">
        <f t="shared" si="32"/>
        <v>5</v>
      </c>
      <c r="L101" s="55" t="b">
        <v>0</v>
      </c>
      <c r="M101" s="56" t="str">
        <f t="shared" si="1"/>
        <v>ONION DICED (1 LB) per BAG</v>
      </c>
      <c r="N101" s="37">
        <f t="shared" si="28"/>
        <v>1.7</v>
      </c>
      <c r="O101" s="56">
        <v>17.0</v>
      </c>
      <c r="P101" s="57" t="s">
        <v>31</v>
      </c>
      <c r="Q101" s="58"/>
      <c r="R101" s="58"/>
      <c r="S101" s="58"/>
      <c r="T101" s="40" t="s">
        <v>32</v>
      </c>
      <c r="U101" s="39"/>
      <c r="V101" s="59"/>
      <c r="W101" s="60"/>
      <c r="X101" s="60"/>
      <c r="Y101" s="60"/>
      <c r="Z101" s="60"/>
      <c r="AA101" s="61" t="str">
        <f t="shared" si="3"/>
        <v>1 (5 LB) per BAG</v>
      </c>
      <c r="AB101" s="62"/>
      <c r="AC101" s="63"/>
      <c r="AD101" s="64" t="str">
        <f t="shared" si="4"/>
        <v>-</v>
      </c>
      <c r="AE101" s="60"/>
      <c r="AF101" s="58"/>
      <c r="AG101" s="58"/>
    </row>
    <row r="102" ht="12.75" customHeight="1">
      <c r="A102" s="50">
        <v>102.0</v>
      </c>
      <c r="B102" s="51" t="s">
        <v>144</v>
      </c>
      <c r="C102" s="52"/>
      <c r="D102" s="52">
        <v>4.0</v>
      </c>
      <c r="E102" s="52">
        <v>0.25</v>
      </c>
      <c r="F102" s="52"/>
      <c r="G102" s="52">
        <v>5.0</v>
      </c>
      <c r="H102" s="52" t="s">
        <v>29</v>
      </c>
      <c r="I102" s="53">
        <f t="shared" si="31"/>
        <v>5</v>
      </c>
      <c r="J102" s="52" t="s">
        <v>35</v>
      </c>
      <c r="K102" s="54">
        <f t="shared" si="32"/>
        <v>20</v>
      </c>
      <c r="L102" s="55" t="b">
        <v>0</v>
      </c>
      <c r="M102" s="56" t="str">
        <f t="shared" si="1"/>
        <v>ONION DICED YELLOW (4 LB) per CS</v>
      </c>
      <c r="N102" s="37">
        <f t="shared" si="28"/>
        <v>4.8</v>
      </c>
      <c r="O102" s="56">
        <v>48.0</v>
      </c>
      <c r="P102" s="57" t="s">
        <v>31</v>
      </c>
      <c r="Q102" s="58"/>
      <c r="R102" s="58"/>
      <c r="S102" s="58"/>
      <c r="T102" s="40" t="s">
        <v>32</v>
      </c>
      <c r="U102" s="39"/>
      <c r="V102" s="59"/>
      <c r="W102" s="60"/>
      <c r="X102" s="60"/>
      <c r="Y102" s="60"/>
      <c r="Z102" s="60"/>
      <c r="AA102" s="61" t="str">
        <f t="shared" si="3"/>
        <v>4 (5 LB) per CS</v>
      </c>
      <c r="AB102" s="62"/>
      <c r="AC102" s="63"/>
      <c r="AD102" s="64" t="str">
        <f t="shared" si="4"/>
        <v>-</v>
      </c>
      <c r="AE102" s="60"/>
      <c r="AF102" s="58"/>
      <c r="AG102" s="58"/>
    </row>
    <row r="103" ht="12.75" customHeight="1">
      <c r="A103" s="50">
        <v>103.0</v>
      </c>
      <c r="B103" s="51" t="s">
        <v>145</v>
      </c>
      <c r="C103" s="52"/>
      <c r="D103" s="52">
        <v>4.0</v>
      </c>
      <c r="E103" s="52"/>
      <c r="F103" s="52"/>
      <c r="G103" s="52">
        <v>2.0</v>
      </c>
      <c r="H103" s="52" t="s">
        <v>29</v>
      </c>
      <c r="I103" s="53">
        <f t="shared" si="31"/>
        <v>2</v>
      </c>
      <c r="J103" s="52" t="s">
        <v>35</v>
      </c>
      <c r="K103" s="54">
        <f t="shared" si="32"/>
        <v>8</v>
      </c>
      <c r="L103" s="55" t="b">
        <v>0</v>
      </c>
      <c r="M103" s="56" t="str">
        <f t="shared" si="1"/>
        <v>ONION GREEN ICELESS (4 LB) per CS</v>
      </c>
      <c r="N103" s="37">
        <f t="shared" si="28"/>
        <v>1.6</v>
      </c>
      <c r="O103" s="56">
        <v>16.0</v>
      </c>
      <c r="P103" s="57" t="s">
        <v>31</v>
      </c>
      <c r="Q103" s="58"/>
      <c r="R103" s="58"/>
      <c r="S103" s="58"/>
      <c r="T103" s="40" t="s">
        <v>32</v>
      </c>
      <c r="U103" s="39"/>
      <c r="V103" s="59"/>
      <c r="W103" s="60"/>
      <c r="X103" s="60"/>
      <c r="Y103" s="60"/>
      <c r="Z103" s="60"/>
      <c r="AA103" s="61" t="str">
        <f t="shared" si="3"/>
        <v>4 (2 LB) per CS</v>
      </c>
      <c r="AB103" s="62"/>
      <c r="AC103" s="63"/>
      <c r="AD103" s="64" t="str">
        <f t="shared" si="4"/>
        <v>-</v>
      </c>
      <c r="AE103" s="60"/>
      <c r="AF103" s="58"/>
      <c r="AG103" s="58"/>
    </row>
    <row r="104" ht="12.75" customHeight="1">
      <c r="A104" s="50">
        <v>104.0</v>
      </c>
      <c r="B104" s="51" t="s">
        <v>146</v>
      </c>
      <c r="C104" s="52"/>
      <c r="D104" s="52">
        <v>1.0</v>
      </c>
      <c r="E104" s="52"/>
      <c r="F104" s="52"/>
      <c r="G104" s="52">
        <v>2.0</v>
      </c>
      <c r="H104" s="52" t="s">
        <v>29</v>
      </c>
      <c r="I104" s="53">
        <f t="shared" si="31"/>
        <v>2</v>
      </c>
      <c r="J104" s="52" t="s">
        <v>30</v>
      </c>
      <c r="K104" s="54">
        <f t="shared" si="32"/>
        <v>2</v>
      </c>
      <c r="L104" s="55" t="b">
        <v>0</v>
      </c>
      <c r="M104" s="56" t="str">
        <f t="shared" si="1"/>
        <v>ONION GREEN, ICELESS / CLEANED (1 LB) per BAG</v>
      </c>
      <c r="N104" s="37">
        <f t="shared" si="28"/>
        <v>2.8</v>
      </c>
      <c r="O104" s="56">
        <v>28.0</v>
      </c>
      <c r="P104" s="57" t="s">
        <v>31</v>
      </c>
      <c r="Q104" s="58"/>
      <c r="R104" s="58"/>
      <c r="S104" s="58"/>
      <c r="T104" s="40" t="s">
        <v>32</v>
      </c>
      <c r="U104" s="39"/>
      <c r="V104" s="59"/>
      <c r="W104" s="60"/>
      <c r="X104" s="60"/>
      <c r="Y104" s="60"/>
      <c r="Z104" s="60"/>
      <c r="AA104" s="61" t="str">
        <f t="shared" si="3"/>
        <v>1 (2 LB) per BAG</v>
      </c>
      <c r="AB104" s="62"/>
      <c r="AC104" s="63"/>
      <c r="AD104" s="64" t="str">
        <f t="shared" si="4"/>
        <v>-</v>
      </c>
      <c r="AE104" s="60"/>
      <c r="AF104" s="58"/>
      <c r="AG104" s="58"/>
    </row>
    <row r="105" ht="12.75" customHeight="1">
      <c r="A105" s="30">
        <v>105.0</v>
      </c>
      <c r="B105" s="31" t="s">
        <v>147</v>
      </c>
      <c r="C105" s="32"/>
      <c r="D105" s="32">
        <v>1.0</v>
      </c>
      <c r="E105" s="32">
        <v>0.25</v>
      </c>
      <c r="F105" s="32"/>
      <c r="G105" s="32">
        <v>5.0</v>
      </c>
      <c r="H105" s="32" t="s">
        <v>29</v>
      </c>
      <c r="I105" s="33">
        <f t="shared" si="31"/>
        <v>5</v>
      </c>
      <c r="J105" s="32" t="s">
        <v>30</v>
      </c>
      <c r="K105" s="34">
        <f t="shared" si="32"/>
        <v>5</v>
      </c>
      <c r="L105" s="35" t="b">
        <v>0</v>
      </c>
      <c r="M105" s="36" t="str">
        <f t="shared" si="1"/>
        <v>ONION RED DICED (1 LB) per BAG</v>
      </c>
      <c r="N105" s="37">
        <f t="shared" si="28"/>
        <v>1.5</v>
      </c>
      <c r="O105" s="36">
        <v>15.0</v>
      </c>
      <c r="P105" s="38" t="s">
        <v>31</v>
      </c>
      <c r="Q105" s="39"/>
      <c r="R105" s="39"/>
      <c r="S105" s="39"/>
      <c r="T105" s="40" t="s">
        <v>32</v>
      </c>
      <c r="U105" s="39"/>
      <c r="V105" s="41"/>
      <c r="W105" s="42"/>
      <c r="X105" s="42"/>
      <c r="Y105" s="42"/>
      <c r="Z105" s="42"/>
      <c r="AA105" s="43" t="str">
        <f t="shared" si="3"/>
        <v>1 (5 LB) per BAG</v>
      </c>
      <c r="AB105" s="44"/>
      <c r="AC105" s="45"/>
      <c r="AD105" s="46" t="str">
        <f t="shared" si="4"/>
        <v>-</v>
      </c>
      <c r="AE105" s="42"/>
      <c r="AF105" s="39"/>
      <c r="AG105" s="39"/>
    </row>
    <row r="106" ht="12.75" customHeight="1">
      <c r="A106" s="30">
        <v>106.0</v>
      </c>
      <c r="B106" s="31" t="s">
        <v>148</v>
      </c>
      <c r="C106" s="32"/>
      <c r="D106" s="32">
        <v>1.0</v>
      </c>
      <c r="E106" s="32"/>
      <c r="F106" s="32"/>
      <c r="G106" s="32">
        <v>5.0</v>
      </c>
      <c r="H106" s="32" t="s">
        <v>29</v>
      </c>
      <c r="I106" s="33">
        <f t="shared" si="31"/>
        <v>5</v>
      </c>
      <c r="J106" s="32" t="s">
        <v>35</v>
      </c>
      <c r="K106" s="34">
        <f t="shared" si="32"/>
        <v>5</v>
      </c>
      <c r="L106" s="35" t="b">
        <v>0</v>
      </c>
      <c r="M106" s="36" t="str">
        <f t="shared" si="1"/>
        <v>ONION RED JBO 5 LB (1 LB) per CS</v>
      </c>
      <c r="N106" s="37">
        <f t="shared" si="28"/>
        <v>0.2</v>
      </c>
      <c r="O106" s="36">
        <v>2.0</v>
      </c>
      <c r="P106" s="38" t="s">
        <v>31</v>
      </c>
      <c r="Q106" s="39"/>
      <c r="R106" s="39"/>
      <c r="S106" s="39"/>
      <c r="T106" s="40" t="s">
        <v>32</v>
      </c>
      <c r="U106" s="39"/>
      <c r="V106" s="41"/>
      <c r="W106" s="42"/>
      <c r="X106" s="42"/>
      <c r="Y106" s="42"/>
      <c r="Z106" s="42"/>
      <c r="AA106" s="43" t="str">
        <f t="shared" si="3"/>
        <v>1 (5 LB) per CS</v>
      </c>
      <c r="AB106" s="44"/>
      <c r="AC106" s="45"/>
      <c r="AD106" s="46" t="str">
        <f t="shared" si="4"/>
        <v>-</v>
      </c>
      <c r="AE106" s="42"/>
      <c r="AF106" s="39"/>
      <c r="AG106" s="39"/>
    </row>
    <row r="107">
      <c r="A107" s="30">
        <v>107.0</v>
      </c>
      <c r="B107" s="31" t="s">
        <v>149</v>
      </c>
      <c r="C107" s="32"/>
      <c r="D107" s="32">
        <v>1.0</v>
      </c>
      <c r="E107" s="32"/>
      <c r="F107" s="32"/>
      <c r="G107" s="32">
        <v>50.0</v>
      </c>
      <c r="H107" s="32" t="s">
        <v>29</v>
      </c>
      <c r="I107" s="33">
        <f t="shared" si="31"/>
        <v>50</v>
      </c>
      <c r="J107" s="32" t="s">
        <v>60</v>
      </c>
      <c r="K107" s="34">
        <f t="shared" si="32"/>
        <v>50</v>
      </c>
      <c r="L107" s="35" t="b">
        <v>0</v>
      </c>
      <c r="M107" s="36" t="str">
        <f t="shared" si="1"/>
        <v>ONION YELLOW JUMBO (1 LB) per SACK</v>
      </c>
      <c r="N107" s="37">
        <f t="shared" si="28"/>
        <v>2.3</v>
      </c>
      <c r="O107" s="36">
        <v>23.0</v>
      </c>
      <c r="P107" s="38" t="s">
        <v>31</v>
      </c>
      <c r="Q107" s="39"/>
      <c r="R107" s="39"/>
      <c r="S107" s="39"/>
      <c r="T107" s="40" t="s">
        <v>32</v>
      </c>
      <c r="U107" s="39"/>
      <c r="V107" s="41"/>
      <c r="W107" s="42"/>
      <c r="X107" s="42"/>
      <c r="Y107" s="42"/>
      <c r="Z107" s="42"/>
      <c r="AA107" s="43" t="str">
        <f t="shared" si="3"/>
        <v>1 (50 LB) per SACK</v>
      </c>
      <c r="AB107" s="44"/>
      <c r="AC107" s="45"/>
      <c r="AD107" s="46" t="str">
        <f t="shared" si="4"/>
        <v>-</v>
      </c>
      <c r="AE107" s="42"/>
      <c r="AF107" s="39"/>
      <c r="AG107" s="39"/>
    </row>
    <row r="108" ht="12.75" customHeight="1">
      <c r="A108" s="30">
        <v>108.0</v>
      </c>
      <c r="B108" s="31" t="s">
        <v>150</v>
      </c>
      <c r="C108" s="32"/>
      <c r="D108" s="32">
        <v>1.0</v>
      </c>
      <c r="E108" s="32"/>
      <c r="F108" s="32"/>
      <c r="G108" s="32">
        <v>50.0</v>
      </c>
      <c r="H108" s="32" t="s">
        <v>29</v>
      </c>
      <c r="I108" s="33">
        <f t="shared" si="31"/>
        <v>50</v>
      </c>
      <c r="J108" s="32" t="s">
        <v>35</v>
      </c>
      <c r="K108" s="34">
        <f t="shared" si="32"/>
        <v>50</v>
      </c>
      <c r="L108" s="35" t="b">
        <v>0</v>
      </c>
      <c r="M108" s="36" t="str">
        <f t="shared" si="1"/>
        <v>ONION-#2 (1 LB) per CS</v>
      </c>
      <c r="N108" s="49">
        <f t="shared" si="28"/>
        <v>0.3</v>
      </c>
      <c r="O108" s="36">
        <v>3.0</v>
      </c>
      <c r="P108" s="38" t="s">
        <v>31</v>
      </c>
      <c r="Q108" s="39"/>
      <c r="R108" s="39"/>
      <c r="S108" s="39"/>
      <c r="T108" s="40" t="s">
        <v>32</v>
      </c>
      <c r="U108" s="39"/>
      <c r="V108" s="41"/>
      <c r="W108" s="42"/>
      <c r="X108" s="42"/>
      <c r="Y108" s="42"/>
      <c r="Z108" s="42"/>
      <c r="AA108" s="43" t="str">
        <f t="shared" si="3"/>
        <v>1 (50 LB) per CS</v>
      </c>
      <c r="AB108" s="44"/>
      <c r="AC108" s="45"/>
      <c r="AD108" s="46" t="str">
        <f t="shared" si="4"/>
        <v>-</v>
      </c>
      <c r="AE108" s="42"/>
      <c r="AF108" s="39"/>
      <c r="AG108" s="39"/>
    </row>
    <row r="109" ht="12.75" customHeight="1">
      <c r="A109" s="30">
        <v>109.0</v>
      </c>
      <c r="B109" s="31" t="s">
        <v>151</v>
      </c>
      <c r="C109" s="32"/>
      <c r="D109" s="32">
        <v>1.0</v>
      </c>
      <c r="E109" s="32">
        <v>1.0</v>
      </c>
      <c r="F109" s="32"/>
      <c r="G109" s="32">
        <v>5.0</v>
      </c>
      <c r="H109" s="32" t="s">
        <v>29</v>
      </c>
      <c r="I109" s="33">
        <f t="shared" si="31"/>
        <v>5</v>
      </c>
      <c r="J109" s="32" t="s">
        <v>35</v>
      </c>
      <c r="K109" s="34">
        <f t="shared" si="32"/>
        <v>5</v>
      </c>
      <c r="L109" s="35" t="b">
        <v>0</v>
      </c>
      <c r="M109" s="36" t="str">
        <f t="shared" si="1"/>
        <v>ONION-DICE (1 LB) per CS</v>
      </c>
      <c r="N109" s="49">
        <f t="shared" si="28"/>
        <v>7.6</v>
      </c>
      <c r="O109" s="36">
        <v>76.0</v>
      </c>
      <c r="P109" s="38" t="s">
        <v>31</v>
      </c>
      <c r="Q109" s="39"/>
      <c r="R109" s="39"/>
      <c r="S109" s="39"/>
      <c r="T109" s="40" t="s">
        <v>32</v>
      </c>
      <c r="U109" s="39"/>
      <c r="V109" s="41"/>
      <c r="W109" s="42"/>
      <c r="X109" s="42"/>
      <c r="Y109" s="42"/>
      <c r="Z109" s="42"/>
      <c r="AA109" s="43" t="str">
        <f t="shared" si="3"/>
        <v>1 (5 LB) per CS</v>
      </c>
      <c r="AB109" s="44"/>
      <c r="AC109" s="45"/>
      <c r="AD109" s="46" t="str">
        <f t="shared" si="4"/>
        <v>-</v>
      </c>
      <c r="AE109" s="42"/>
      <c r="AF109" s="39"/>
      <c r="AG109" s="39"/>
    </row>
    <row r="110" ht="12.75" customHeight="1">
      <c r="A110" s="30">
        <v>110.0</v>
      </c>
      <c r="B110" s="31" t="s">
        <v>152</v>
      </c>
      <c r="C110" s="32"/>
      <c r="D110" s="32">
        <v>113.0</v>
      </c>
      <c r="E110" s="32"/>
      <c r="F110" s="32"/>
      <c r="G110" s="32"/>
      <c r="H110" s="32" t="s">
        <v>34</v>
      </c>
      <c r="I110" s="33">
        <f>IF(AND(ISNUMBER(K110),ISNUMBER(D110),D110&lt;&gt;0),K110/D110,"-")</f>
        <v>0.3539823009</v>
      </c>
      <c r="J110" s="32" t="s">
        <v>35</v>
      </c>
      <c r="K110" s="34">
        <v>40.0</v>
      </c>
      <c r="L110" s="35" t="b">
        <v>1</v>
      </c>
      <c r="M110" s="36" t="str">
        <f t="shared" si="1"/>
        <v>ORANGE 113 CT, CHOICE (113 CT) per CS</v>
      </c>
      <c r="N110" s="37">
        <f t="shared" si="28"/>
        <v>18.5</v>
      </c>
      <c r="O110" s="36">
        <v>185.0</v>
      </c>
      <c r="P110" s="38" t="s">
        <v>31</v>
      </c>
      <c r="Q110" s="39"/>
      <c r="R110" s="39"/>
      <c r="S110" s="39"/>
      <c r="T110" s="40" t="s">
        <v>32</v>
      </c>
      <c r="U110" s="39"/>
      <c r="V110" s="41"/>
      <c r="W110" s="42"/>
      <c r="X110" s="42"/>
      <c r="Y110" s="42"/>
      <c r="Z110" s="42"/>
      <c r="AA110" s="43" t="str">
        <f t="shared" si="3"/>
        <v>113 ( CT) per CS</v>
      </c>
      <c r="AB110" s="44"/>
      <c r="AC110" s="45"/>
      <c r="AD110" s="46" t="str">
        <f t="shared" si="4"/>
        <v>-</v>
      </c>
      <c r="AE110" s="42"/>
      <c r="AF110" s="39"/>
      <c r="AG110" s="39"/>
    </row>
    <row r="111" ht="12.75" customHeight="1">
      <c r="A111" s="30">
        <v>111.0</v>
      </c>
      <c r="B111" s="67" t="s">
        <v>153</v>
      </c>
      <c r="C111" s="32"/>
      <c r="D111" s="32">
        <v>1.0</v>
      </c>
      <c r="E111" s="32"/>
      <c r="F111" s="32"/>
      <c r="G111" s="32">
        <v>40.0</v>
      </c>
      <c r="H111" s="32" t="s">
        <v>29</v>
      </c>
      <c r="I111" s="33">
        <f t="shared" ref="I111:I119" si="33">IF(H111="CT","-",IF(H111="CAN",IF(G111="#10",7,IF(G111="#5",3.5,"-")),IF(ISNUMBER(G111),IF(H111="OZ",G111/16,IF(H111="GAL",G111*8.6,IF(OR(H111="GM",H111="GR"),G111/453.592,IF(H111="KG",G111*2.20462,IF(H111="LB",G111,G111))))),"-")))</f>
        <v>40</v>
      </c>
      <c r="J111" s="32" t="s">
        <v>35</v>
      </c>
      <c r="K111" s="34">
        <f t="shared" ref="K111:K119" si="34">IF(OR(I111="-",NOT(ISNUMBER(I111)),NOT(ISNUMBER(D111))),"-",D111*I111)</f>
        <v>40</v>
      </c>
      <c r="L111" s="35" t="b">
        <v>1</v>
      </c>
      <c r="M111" s="36" t="str">
        <f t="shared" si="1"/>
        <v>ORANGE TANGELO MINNEOLA (1 LB) per CS</v>
      </c>
      <c r="N111" s="65">
        <v>10.0</v>
      </c>
      <c r="O111" s="48">
        <v>100.0</v>
      </c>
      <c r="P111" s="38" t="s">
        <v>31</v>
      </c>
      <c r="Q111" s="39"/>
      <c r="R111" s="39"/>
      <c r="S111" s="39"/>
      <c r="T111" s="40" t="s">
        <v>32</v>
      </c>
      <c r="U111" s="39"/>
      <c r="V111" s="41"/>
      <c r="W111" s="42"/>
      <c r="X111" s="42"/>
      <c r="Y111" s="42"/>
      <c r="Z111" s="42"/>
      <c r="AA111" s="43" t="str">
        <f t="shared" si="3"/>
        <v>1 (40 LB) per CS</v>
      </c>
      <c r="AB111" s="44"/>
      <c r="AC111" s="45"/>
      <c r="AD111" s="46" t="str">
        <f t="shared" si="4"/>
        <v>-</v>
      </c>
      <c r="AE111" s="42"/>
      <c r="AF111" s="39"/>
      <c r="AG111" s="39"/>
    </row>
    <row r="112" ht="12.75" customHeight="1">
      <c r="A112" s="30">
        <v>112.0</v>
      </c>
      <c r="B112" s="31" t="s">
        <v>154</v>
      </c>
      <c r="C112" s="32"/>
      <c r="D112" s="32">
        <v>1.0</v>
      </c>
      <c r="E112" s="32"/>
      <c r="F112" s="32"/>
      <c r="G112" s="32">
        <v>10.0</v>
      </c>
      <c r="H112" s="32" t="s">
        <v>29</v>
      </c>
      <c r="I112" s="33">
        <f t="shared" si="33"/>
        <v>10</v>
      </c>
      <c r="J112" s="32" t="s">
        <v>35</v>
      </c>
      <c r="K112" s="34">
        <f t="shared" si="34"/>
        <v>10</v>
      </c>
      <c r="L112" s="35" t="b">
        <v>0</v>
      </c>
      <c r="M112" s="36" t="str">
        <f t="shared" si="1"/>
        <v>PEA SNAP STRINGLESS 10# (1 LB) per CS</v>
      </c>
      <c r="N112" s="37">
        <f t="shared" ref="N112:N118" si="35">O112/10</f>
        <v>23.8</v>
      </c>
      <c r="O112" s="36">
        <v>238.0</v>
      </c>
      <c r="P112" s="38" t="s">
        <v>31</v>
      </c>
      <c r="Q112" s="39"/>
      <c r="R112" s="39"/>
      <c r="S112" s="39"/>
      <c r="T112" s="40" t="s">
        <v>32</v>
      </c>
      <c r="U112" s="39"/>
      <c r="V112" s="41"/>
      <c r="W112" s="42"/>
      <c r="X112" s="42"/>
      <c r="Y112" s="42"/>
      <c r="Z112" s="42"/>
      <c r="AA112" s="43" t="str">
        <f t="shared" si="3"/>
        <v>1 (10 LB) per CS</v>
      </c>
      <c r="AB112" s="44"/>
      <c r="AC112" s="45"/>
      <c r="AD112" s="46" t="str">
        <f t="shared" si="4"/>
        <v>-</v>
      </c>
      <c r="AE112" s="42"/>
      <c r="AF112" s="39"/>
      <c r="AG112" s="39"/>
    </row>
    <row r="113" ht="12.75" customHeight="1">
      <c r="A113" s="30">
        <v>113.0</v>
      </c>
      <c r="B113" s="31" t="s">
        <v>155</v>
      </c>
      <c r="C113" s="32"/>
      <c r="D113" s="32">
        <v>1.0</v>
      </c>
      <c r="E113" s="32"/>
      <c r="F113" s="32"/>
      <c r="G113" s="32">
        <v>45.0</v>
      </c>
      <c r="H113" s="32" t="s">
        <v>29</v>
      </c>
      <c r="I113" s="33">
        <f t="shared" si="33"/>
        <v>45</v>
      </c>
      <c r="J113" s="32" t="s">
        <v>35</v>
      </c>
      <c r="K113" s="34">
        <f t="shared" si="34"/>
        <v>45</v>
      </c>
      <c r="L113" s="35" t="b">
        <v>1</v>
      </c>
      <c r="M113" s="36" t="str">
        <f t="shared" si="1"/>
        <v>PEAR D'ANJOU 110/120 CT (1 LB) per CS</v>
      </c>
      <c r="N113" s="37">
        <f t="shared" si="35"/>
        <v>7.3</v>
      </c>
      <c r="O113" s="36">
        <v>73.0</v>
      </c>
      <c r="P113" s="38" t="s">
        <v>31</v>
      </c>
      <c r="Q113" s="39"/>
      <c r="R113" s="39"/>
      <c r="S113" s="39"/>
      <c r="T113" s="40" t="s">
        <v>32</v>
      </c>
      <c r="U113" s="39"/>
      <c r="V113" s="41"/>
      <c r="W113" s="42"/>
      <c r="X113" s="42"/>
      <c r="Y113" s="42"/>
      <c r="Z113" s="42"/>
      <c r="AA113" s="43" t="str">
        <f t="shared" si="3"/>
        <v>1 (45 LB) per CS</v>
      </c>
      <c r="AB113" s="44"/>
      <c r="AC113" s="45"/>
      <c r="AD113" s="46" t="str">
        <f t="shared" si="4"/>
        <v>-</v>
      </c>
      <c r="AE113" s="42"/>
      <c r="AF113" s="39"/>
      <c r="AG113" s="39"/>
    </row>
    <row r="114" ht="12.75" customHeight="1">
      <c r="A114" s="30">
        <v>114.0</v>
      </c>
      <c r="B114" s="31" t="s">
        <v>156</v>
      </c>
      <c r="C114" s="32"/>
      <c r="D114" s="32">
        <v>1.0</v>
      </c>
      <c r="E114" s="32"/>
      <c r="F114" s="32"/>
      <c r="G114" s="32">
        <v>5.0</v>
      </c>
      <c r="H114" s="32" t="s">
        <v>29</v>
      </c>
      <c r="I114" s="33">
        <f t="shared" si="33"/>
        <v>5</v>
      </c>
      <c r="J114" s="32" t="s">
        <v>35</v>
      </c>
      <c r="K114" s="34">
        <f t="shared" si="34"/>
        <v>5</v>
      </c>
      <c r="L114" s="35" t="b">
        <v>0</v>
      </c>
      <c r="M114" s="36" t="str">
        <f t="shared" si="1"/>
        <v>PEPPER GREEN BELL (1 LB) per CS</v>
      </c>
      <c r="N114" s="37">
        <f t="shared" si="35"/>
        <v>0.3</v>
      </c>
      <c r="O114" s="36">
        <v>3.0</v>
      </c>
      <c r="P114" s="38" t="s">
        <v>31</v>
      </c>
      <c r="Q114" s="39"/>
      <c r="R114" s="39"/>
      <c r="S114" s="39"/>
      <c r="T114" s="40" t="s">
        <v>32</v>
      </c>
      <c r="U114" s="39"/>
      <c r="V114" s="41"/>
      <c r="W114" s="42"/>
      <c r="X114" s="42"/>
      <c r="Y114" s="42"/>
      <c r="Z114" s="42"/>
      <c r="AA114" s="43" t="str">
        <f t="shared" si="3"/>
        <v>1 (5 LB) per CS</v>
      </c>
      <c r="AB114" s="44"/>
      <c r="AC114" s="45"/>
      <c r="AD114" s="46" t="str">
        <f t="shared" si="4"/>
        <v>-</v>
      </c>
      <c r="AE114" s="42"/>
      <c r="AF114" s="39"/>
      <c r="AG114" s="39"/>
    </row>
    <row r="115" ht="12.75" customHeight="1">
      <c r="A115" s="30">
        <v>115.0</v>
      </c>
      <c r="B115" s="31" t="s">
        <v>157</v>
      </c>
      <c r="C115" s="32"/>
      <c r="D115" s="32">
        <v>1.0</v>
      </c>
      <c r="E115" s="32">
        <v>0.25</v>
      </c>
      <c r="F115" s="32"/>
      <c r="G115" s="32">
        <v>5.0</v>
      </c>
      <c r="H115" s="32" t="s">
        <v>29</v>
      </c>
      <c r="I115" s="33">
        <f t="shared" si="33"/>
        <v>5</v>
      </c>
      <c r="J115" s="32" t="s">
        <v>30</v>
      </c>
      <c r="K115" s="34">
        <f t="shared" si="34"/>
        <v>5</v>
      </c>
      <c r="L115" s="35" t="b">
        <v>0</v>
      </c>
      <c r="M115" s="36" t="str">
        <f t="shared" si="1"/>
        <v>PEPPER GREEN DICED (1 LB) per BAG</v>
      </c>
      <c r="N115" s="37">
        <f t="shared" si="35"/>
        <v>0.1</v>
      </c>
      <c r="O115" s="36">
        <v>1.0</v>
      </c>
      <c r="P115" s="38" t="s">
        <v>31</v>
      </c>
      <c r="Q115" s="39"/>
      <c r="R115" s="39"/>
      <c r="S115" s="39"/>
      <c r="T115" s="40" t="s">
        <v>32</v>
      </c>
      <c r="U115" s="39"/>
      <c r="V115" s="41"/>
      <c r="W115" s="42"/>
      <c r="X115" s="42"/>
      <c r="Y115" s="42"/>
      <c r="Z115" s="42"/>
      <c r="AA115" s="43" t="str">
        <f t="shared" si="3"/>
        <v>1 (5 LB) per BAG</v>
      </c>
      <c r="AB115" s="44"/>
      <c r="AC115" s="45"/>
      <c r="AD115" s="46" t="str">
        <f t="shared" si="4"/>
        <v>-</v>
      </c>
      <c r="AE115" s="42"/>
      <c r="AF115" s="39"/>
      <c r="AG115" s="39"/>
    </row>
    <row r="116" ht="12.75" customHeight="1">
      <c r="A116" s="30">
        <v>116.0</v>
      </c>
      <c r="B116" s="31" t="s">
        <v>158</v>
      </c>
      <c r="C116" s="32"/>
      <c r="D116" s="32">
        <v>1.0</v>
      </c>
      <c r="E116" s="32"/>
      <c r="F116" s="32"/>
      <c r="G116" s="32">
        <v>5.0</v>
      </c>
      <c r="H116" s="32" t="s">
        <v>29</v>
      </c>
      <c r="I116" s="33">
        <f t="shared" si="33"/>
        <v>5</v>
      </c>
      <c r="J116" s="32" t="s">
        <v>35</v>
      </c>
      <c r="K116" s="34">
        <f t="shared" si="34"/>
        <v>5</v>
      </c>
      <c r="L116" s="35" t="b">
        <v>0</v>
      </c>
      <c r="M116" s="36" t="str">
        <f t="shared" si="1"/>
        <v>PEPPER RED BELL (1 LB) per CS</v>
      </c>
      <c r="N116" s="49">
        <f t="shared" si="35"/>
        <v>1.3</v>
      </c>
      <c r="O116" s="36">
        <v>13.0</v>
      </c>
      <c r="P116" s="38" t="s">
        <v>31</v>
      </c>
      <c r="Q116" s="39"/>
      <c r="R116" s="39"/>
      <c r="S116" s="39"/>
      <c r="T116" s="40" t="s">
        <v>32</v>
      </c>
      <c r="U116" s="39"/>
      <c r="V116" s="41"/>
      <c r="W116" s="42"/>
      <c r="X116" s="42"/>
      <c r="Y116" s="42"/>
      <c r="Z116" s="42"/>
      <c r="AA116" s="43" t="str">
        <f t="shared" si="3"/>
        <v>1 (5 LB) per CS</v>
      </c>
      <c r="AB116" s="44"/>
      <c r="AC116" s="45"/>
      <c r="AD116" s="46" t="str">
        <f t="shared" si="4"/>
        <v>-</v>
      </c>
      <c r="AE116" s="42"/>
      <c r="AF116" s="39"/>
      <c r="AG116" s="39"/>
    </row>
    <row r="117" ht="12.75" customHeight="1">
      <c r="A117" s="30">
        <v>117.0</v>
      </c>
      <c r="B117" s="31" t="s">
        <v>159</v>
      </c>
      <c r="C117" s="32"/>
      <c r="D117" s="32">
        <v>1.0</v>
      </c>
      <c r="E117" s="32"/>
      <c r="F117" s="32"/>
      <c r="G117" s="32">
        <v>15.0</v>
      </c>
      <c r="H117" s="32" t="s">
        <v>29</v>
      </c>
      <c r="I117" s="33">
        <f t="shared" si="33"/>
        <v>15</v>
      </c>
      <c r="J117" s="32" t="s">
        <v>35</v>
      </c>
      <c r="K117" s="34">
        <f t="shared" si="34"/>
        <v>15</v>
      </c>
      <c r="L117" s="35" t="b">
        <v>0</v>
      </c>
      <c r="M117" s="36" t="str">
        <f t="shared" si="1"/>
        <v>PEPPER RED BELL XLG (1 LB) per CS</v>
      </c>
      <c r="N117" s="49">
        <f t="shared" si="35"/>
        <v>0.2</v>
      </c>
      <c r="O117" s="36">
        <v>2.0</v>
      </c>
      <c r="P117" s="38" t="s">
        <v>31</v>
      </c>
      <c r="Q117" s="39"/>
      <c r="R117" s="39"/>
      <c r="S117" s="39"/>
      <c r="T117" s="40" t="s">
        <v>32</v>
      </c>
      <c r="U117" s="39"/>
      <c r="V117" s="41"/>
      <c r="W117" s="42"/>
      <c r="X117" s="42"/>
      <c r="Y117" s="42"/>
      <c r="Z117" s="42"/>
      <c r="AA117" s="43" t="str">
        <f t="shared" si="3"/>
        <v>1 (15 LB) per CS</v>
      </c>
      <c r="AB117" s="44"/>
      <c r="AC117" s="45"/>
      <c r="AD117" s="46" t="str">
        <f t="shared" si="4"/>
        <v>-</v>
      </c>
      <c r="AE117" s="42"/>
      <c r="AF117" s="39"/>
      <c r="AG117" s="39"/>
    </row>
    <row r="118" ht="12.75" customHeight="1">
      <c r="A118" s="30">
        <v>118.0</v>
      </c>
      <c r="B118" s="31" t="s">
        <v>160</v>
      </c>
      <c r="C118" s="32"/>
      <c r="D118" s="32">
        <v>1.0</v>
      </c>
      <c r="E118" s="32" t="s">
        <v>161</v>
      </c>
      <c r="F118" s="32"/>
      <c r="G118" s="32">
        <v>5.0</v>
      </c>
      <c r="H118" s="32" t="s">
        <v>29</v>
      </c>
      <c r="I118" s="33">
        <f t="shared" si="33"/>
        <v>5</v>
      </c>
      <c r="J118" s="32" t="s">
        <v>101</v>
      </c>
      <c r="K118" s="34">
        <f t="shared" si="34"/>
        <v>5</v>
      </c>
      <c r="L118" s="35" t="b">
        <v>0</v>
      </c>
      <c r="M118" s="36" t="str">
        <f t="shared" si="1"/>
        <v>PEPPER RED JUL (1 LB) per TRAY</v>
      </c>
      <c r="N118" s="49">
        <f t="shared" si="35"/>
        <v>0.1</v>
      </c>
      <c r="O118" s="36">
        <v>1.0</v>
      </c>
      <c r="P118" s="38" t="s">
        <v>31</v>
      </c>
      <c r="Q118" s="39"/>
      <c r="R118" s="39"/>
      <c r="S118" s="39"/>
      <c r="T118" s="40" t="s">
        <v>32</v>
      </c>
      <c r="U118" s="39"/>
      <c r="V118" s="41"/>
      <c r="W118" s="42"/>
      <c r="X118" s="42"/>
      <c r="Y118" s="42"/>
      <c r="Z118" s="42"/>
      <c r="AA118" s="43" t="str">
        <f t="shared" si="3"/>
        <v>1 (5 LB) per TRAY</v>
      </c>
      <c r="AB118" s="44"/>
      <c r="AC118" s="45"/>
      <c r="AD118" s="46" t="str">
        <f t="shared" si="4"/>
        <v>-</v>
      </c>
      <c r="AE118" s="42"/>
      <c r="AF118" s="39"/>
      <c r="AG118" s="39"/>
    </row>
    <row r="119" ht="12.75" customHeight="1">
      <c r="A119" s="30">
        <v>119.0</v>
      </c>
      <c r="B119" s="31" t="s">
        <v>162</v>
      </c>
      <c r="C119" s="32"/>
      <c r="D119" s="32">
        <v>1.0</v>
      </c>
      <c r="E119" s="32"/>
      <c r="F119" s="32"/>
      <c r="G119" s="32">
        <v>24.0</v>
      </c>
      <c r="H119" s="32" t="s">
        <v>29</v>
      </c>
      <c r="I119" s="33">
        <f t="shared" si="33"/>
        <v>24</v>
      </c>
      <c r="J119" s="32" t="s">
        <v>56</v>
      </c>
      <c r="K119" s="34">
        <f t="shared" si="34"/>
        <v>24</v>
      </c>
      <c r="L119" s="35" t="b">
        <v>0</v>
      </c>
      <c r="M119" s="36" t="str">
        <f t="shared" si="1"/>
        <v>PINEAPPLE CHUNKS (DRY PK) (1 LB) per TUB</v>
      </c>
      <c r="N119" s="65">
        <v>34.0</v>
      </c>
      <c r="O119" s="48">
        <v>340.0</v>
      </c>
      <c r="P119" s="38" t="s">
        <v>31</v>
      </c>
      <c r="Q119" s="39"/>
      <c r="R119" s="39"/>
      <c r="S119" s="39"/>
      <c r="T119" s="40" t="s">
        <v>32</v>
      </c>
      <c r="U119" s="39"/>
      <c r="V119" s="41"/>
      <c r="W119" s="42"/>
      <c r="X119" s="42"/>
      <c r="Y119" s="42"/>
      <c r="Z119" s="42"/>
      <c r="AA119" s="43" t="str">
        <f t="shared" si="3"/>
        <v>1 (24 LB) per TUB</v>
      </c>
      <c r="AB119" s="44"/>
      <c r="AC119" s="45"/>
      <c r="AD119" s="46" t="str">
        <f t="shared" si="4"/>
        <v>-</v>
      </c>
      <c r="AE119" s="42"/>
      <c r="AF119" s="39"/>
      <c r="AG119" s="39"/>
    </row>
    <row r="120" ht="12.75" customHeight="1">
      <c r="A120" s="50">
        <v>120.0</v>
      </c>
      <c r="B120" s="51" t="s">
        <v>163</v>
      </c>
      <c r="C120" s="52"/>
      <c r="D120" s="52">
        <v>7.0</v>
      </c>
      <c r="E120" s="52"/>
      <c r="F120" s="52"/>
      <c r="G120" s="55">
        <v>1.0</v>
      </c>
      <c r="H120" s="52" t="s">
        <v>34</v>
      </c>
      <c r="I120" s="53">
        <f>IF(AND(ISNUMBER(K120),ISNUMBER(D120),D120&lt;&gt;0),K120/D120,"-")</f>
        <v>5</v>
      </c>
      <c r="J120" s="52" t="s">
        <v>35</v>
      </c>
      <c r="K120" s="54">
        <v>35.0</v>
      </c>
      <c r="L120" s="55" t="b">
        <v>1</v>
      </c>
      <c r="M120" s="56" t="str">
        <f t="shared" si="1"/>
        <v>PINEAPPLE CROWNLESS 7/8CT (7 CT) per CS</v>
      </c>
      <c r="N120" s="37">
        <f t="shared" ref="N120:N138" si="36">O120/10</f>
        <v>1.9</v>
      </c>
      <c r="O120" s="66">
        <v>19.0</v>
      </c>
      <c r="P120" s="57" t="s">
        <v>31</v>
      </c>
      <c r="Q120" s="58"/>
      <c r="R120" s="58"/>
      <c r="S120" s="58"/>
      <c r="T120" s="40" t="s">
        <v>32</v>
      </c>
      <c r="U120" s="39"/>
      <c r="V120" s="59"/>
      <c r="W120" s="60"/>
      <c r="X120" s="60"/>
      <c r="Y120" s="60"/>
      <c r="Z120" s="60"/>
      <c r="AA120" s="61" t="str">
        <f t="shared" si="3"/>
        <v>7 (1 CT) per CS</v>
      </c>
      <c r="AB120" s="62"/>
      <c r="AC120" s="63"/>
      <c r="AD120" s="64" t="str">
        <f t="shared" si="4"/>
        <v>-</v>
      </c>
      <c r="AE120" s="60"/>
      <c r="AF120" s="58"/>
      <c r="AG120" s="58"/>
    </row>
    <row r="121" ht="12.75" customHeight="1">
      <c r="A121" s="30">
        <v>122.0</v>
      </c>
      <c r="B121" s="31" t="s">
        <v>164</v>
      </c>
      <c r="C121" s="32"/>
      <c r="D121" s="32">
        <v>1.0</v>
      </c>
      <c r="E121" s="32"/>
      <c r="F121" s="32"/>
      <c r="G121" s="32">
        <v>25.0</v>
      </c>
      <c r="H121" s="32" t="s">
        <v>29</v>
      </c>
      <c r="I121" s="33">
        <f t="shared" ref="I121:I137" si="37">IF(H121="CT","-",IF(H121="CAN",IF(G121="#10",7,IF(G121="#5",3.5,"-")),IF(ISNUMBER(G121),IF(H121="OZ",G121/16,IF(H121="GAL",G121*8.6,IF(OR(H121="GM",H121="GR"),G121/453.592,IF(H121="KG",G121*2.20462,IF(H121="LB",G121,G121))))),"-")))</f>
        <v>25</v>
      </c>
      <c r="J121" s="32" t="s">
        <v>99</v>
      </c>
      <c r="K121" s="34">
        <f t="shared" ref="K121:K137" si="38">IF(OR(I121="-",NOT(ISNUMBER(I121)),NOT(ISNUMBER(D121))),"-",D121*I121)</f>
        <v>25</v>
      </c>
      <c r="L121" s="35" t="b">
        <v>1</v>
      </c>
      <c r="M121" s="36" t="str">
        <f t="shared" si="1"/>
        <v>PLUM BLACK 60CT VF (1 LB) per LUG</v>
      </c>
      <c r="N121" s="37">
        <f t="shared" si="36"/>
        <v>0.5</v>
      </c>
      <c r="O121" s="36">
        <v>5.0</v>
      </c>
      <c r="P121" s="38" t="s">
        <v>31</v>
      </c>
      <c r="Q121" s="39"/>
      <c r="R121" s="39"/>
      <c r="S121" s="39"/>
      <c r="T121" s="40" t="s">
        <v>32</v>
      </c>
      <c r="U121" s="39"/>
      <c r="V121" s="41"/>
      <c r="W121" s="42"/>
      <c r="X121" s="42"/>
      <c r="Y121" s="42"/>
      <c r="Z121" s="42"/>
      <c r="AA121" s="43" t="str">
        <f t="shared" si="3"/>
        <v>1 (25 LB) per LUG</v>
      </c>
      <c r="AB121" s="44"/>
      <c r="AC121" s="45"/>
      <c r="AD121" s="46" t="str">
        <f t="shared" si="4"/>
        <v>-</v>
      </c>
      <c r="AE121" s="42"/>
      <c r="AF121" s="39"/>
      <c r="AG121" s="39"/>
    </row>
    <row r="122" ht="12.75" customHeight="1">
      <c r="A122" s="30">
        <v>123.0</v>
      </c>
      <c r="B122" s="31" t="s">
        <v>165</v>
      </c>
      <c r="C122" s="32"/>
      <c r="D122" s="32">
        <v>1.0</v>
      </c>
      <c r="E122" s="32"/>
      <c r="F122" s="32"/>
      <c r="G122" s="32">
        <v>50.0</v>
      </c>
      <c r="H122" s="32" t="s">
        <v>29</v>
      </c>
      <c r="I122" s="33">
        <f t="shared" si="37"/>
        <v>50</v>
      </c>
      <c r="J122" s="32" t="s">
        <v>35</v>
      </c>
      <c r="K122" s="34">
        <f t="shared" si="38"/>
        <v>50</v>
      </c>
      <c r="L122" s="35" t="b">
        <v>0</v>
      </c>
      <c r="M122" s="36" t="str">
        <f t="shared" si="1"/>
        <v>POTATO 80 IDAHO 10 OZ (1 LB) per CS</v>
      </c>
      <c r="N122" s="37">
        <f t="shared" si="36"/>
        <v>0.2</v>
      </c>
      <c r="O122" s="36">
        <v>2.0</v>
      </c>
      <c r="P122" s="38" t="s">
        <v>31</v>
      </c>
      <c r="Q122" s="39"/>
      <c r="R122" s="39"/>
      <c r="S122" s="39"/>
      <c r="T122" s="40" t="s">
        <v>32</v>
      </c>
      <c r="U122" s="39"/>
      <c r="V122" s="41"/>
      <c r="W122" s="42"/>
      <c r="X122" s="42"/>
      <c r="Y122" s="42"/>
      <c r="Z122" s="42"/>
      <c r="AA122" s="43" t="str">
        <f t="shared" si="3"/>
        <v>1 (50 LB) per CS</v>
      </c>
      <c r="AB122" s="44"/>
      <c r="AC122" s="45"/>
      <c r="AD122" s="46" t="str">
        <f t="shared" si="4"/>
        <v>-</v>
      </c>
      <c r="AE122" s="42"/>
      <c r="AF122" s="39"/>
      <c r="AG122" s="39"/>
    </row>
    <row r="123" ht="12.75" customHeight="1">
      <c r="A123" s="30">
        <v>124.0</v>
      </c>
      <c r="B123" s="31" t="s">
        <v>166</v>
      </c>
      <c r="C123" s="32"/>
      <c r="D123" s="32">
        <v>1.0</v>
      </c>
      <c r="E123" s="32"/>
      <c r="F123" s="32"/>
      <c r="G123" s="32">
        <v>50.0</v>
      </c>
      <c r="H123" s="32" t="s">
        <v>29</v>
      </c>
      <c r="I123" s="33">
        <f t="shared" si="37"/>
        <v>50</v>
      </c>
      <c r="J123" s="32" t="s">
        <v>35</v>
      </c>
      <c r="K123" s="34">
        <f t="shared" si="38"/>
        <v>50</v>
      </c>
      <c r="L123" s="35" t="b">
        <v>1</v>
      </c>
      <c r="M123" s="36" t="str">
        <f t="shared" si="1"/>
        <v>POTATO RED, #1 / "A" (1 LB) per CS</v>
      </c>
      <c r="N123" s="37">
        <f t="shared" si="36"/>
        <v>10.8</v>
      </c>
      <c r="O123" s="36">
        <v>108.0</v>
      </c>
      <c r="P123" s="38" t="s">
        <v>31</v>
      </c>
      <c r="Q123" s="39"/>
      <c r="R123" s="39"/>
      <c r="S123" s="39"/>
      <c r="T123" s="40" t="s">
        <v>32</v>
      </c>
      <c r="U123" s="39"/>
      <c r="V123" s="41"/>
      <c r="W123" s="42"/>
      <c r="X123" s="42"/>
      <c r="Y123" s="42"/>
      <c r="Z123" s="42"/>
      <c r="AA123" s="43" t="str">
        <f t="shared" si="3"/>
        <v>1 (50 LB) per CS</v>
      </c>
      <c r="AB123" s="44"/>
      <c r="AC123" s="45"/>
      <c r="AD123" s="46" t="str">
        <f t="shared" si="4"/>
        <v>-</v>
      </c>
      <c r="AE123" s="42"/>
      <c r="AF123" s="39"/>
      <c r="AG123" s="39"/>
    </row>
    <row r="124" ht="12.75" customHeight="1">
      <c r="A124" s="50">
        <v>125.0</v>
      </c>
      <c r="B124" s="51" t="s">
        <v>167</v>
      </c>
      <c r="C124" s="52"/>
      <c r="D124" s="52">
        <v>4.0</v>
      </c>
      <c r="E124" s="52"/>
      <c r="F124" s="52"/>
      <c r="G124" s="52">
        <v>5.0</v>
      </c>
      <c r="H124" s="52" t="s">
        <v>29</v>
      </c>
      <c r="I124" s="53">
        <f t="shared" si="37"/>
        <v>5</v>
      </c>
      <c r="J124" s="52" t="s">
        <v>35</v>
      </c>
      <c r="K124" s="54">
        <f t="shared" si="38"/>
        <v>20</v>
      </c>
      <c r="L124" s="55" t="b">
        <v>1</v>
      </c>
      <c r="M124" s="56" t="str">
        <f t="shared" si="1"/>
        <v>ROMAINE CHOPPED — 4/5 LB CS (4 LB) per CS</v>
      </c>
      <c r="N124" s="37">
        <f t="shared" si="36"/>
        <v>32</v>
      </c>
      <c r="O124" s="56">
        <v>320.0</v>
      </c>
      <c r="P124" s="57" t="s">
        <v>31</v>
      </c>
      <c r="Q124" s="58"/>
      <c r="R124" s="58"/>
      <c r="S124" s="58"/>
      <c r="T124" s="40" t="s">
        <v>32</v>
      </c>
      <c r="U124" s="39"/>
      <c r="V124" s="59"/>
      <c r="W124" s="60"/>
      <c r="X124" s="60"/>
      <c r="Y124" s="60"/>
      <c r="Z124" s="60"/>
      <c r="AA124" s="61" t="str">
        <f t="shared" si="3"/>
        <v>4 (5 LB) per CS</v>
      </c>
      <c r="AB124" s="62"/>
      <c r="AC124" s="63"/>
      <c r="AD124" s="64" t="str">
        <f t="shared" si="4"/>
        <v>-</v>
      </c>
      <c r="AE124" s="60"/>
      <c r="AF124" s="58"/>
      <c r="AG124" s="58"/>
    </row>
    <row r="125" ht="12.75" customHeight="1">
      <c r="A125" s="50">
        <v>126.0</v>
      </c>
      <c r="B125" s="51" t="s">
        <v>168</v>
      </c>
      <c r="C125" s="52"/>
      <c r="D125" s="52">
        <v>1.0</v>
      </c>
      <c r="E125" s="52"/>
      <c r="F125" s="52"/>
      <c r="G125" s="52">
        <v>5.0</v>
      </c>
      <c r="H125" s="52" t="s">
        <v>29</v>
      </c>
      <c r="I125" s="53">
        <f t="shared" si="37"/>
        <v>5</v>
      </c>
      <c r="J125" s="52" t="s">
        <v>30</v>
      </c>
      <c r="K125" s="54">
        <f t="shared" si="38"/>
        <v>5</v>
      </c>
      <c r="L125" s="55" t="b">
        <v>1</v>
      </c>
      <c r="M125" s="56" t="str">
        <f t="shared" si="1"/>
        <v>ROMAINE CHOPPED — 5 LB BAG (1 LB) per BAG</v>
      </c>
      <c r="N125" s="37">
        <f t="shared" si="36"/>
        <v>0.5</v>
      </c>
      <c r="O125" s="56">
        <v>5.0</v>
      </c>
      <c r="P125" s="57" t="s">
        <v>31</v>
      </c>
      <c r="Q125" s="58"/>
      <c r="R125" s="58"/>
      <c r="S125" s="58"/>
      <c r="T125" s="40" t="s">
        <v>32</v>
      </c>
      <c r="U125" s="39"/>
      <c r="V125" s="59"/>
      <c r="W125" s="60"/>
      <c r="X125" s="60"/>
      <c r="Y125" s="60"/>
      <c r="Z125" s="60"/>
      <c r="AA125" s="61" t="str">
        <f t="shared" si="3"/>
        <v>1 (5 LB) per BAG</v>
      </c>
      <c r="AB125" s="62"/>
      <c r="AC125" s="63"/>
      <c r="AD125" s="64" t="str">
        <f t="shared" si="4"/>
        <v>-</v>
      </c>
      <c r="AE125" s="60"/>
      <c r="AF125" s="58"/>
      <c r="AG125" s="58"/>
    </row>
    <row r="126" ht="12.75" customHeight="1">
      <c r="A126" s="30">
        <v>127.0</v>
      </c>
      <c r="B126" s="31" t="s">
        <v>169</v>
      </c>
      <c r="C126" s="32"/>
      <c r="D126" s="32">
        <v>6.0</v>
      </c>
      <c r="E126" s="32">
        <v>0.125</v>
      </c>
      <c r="F126" s="32"/>
      <c r="G126" s="32">
        <v>2.0</v>
      </c>
      <c r="H126" s="32" t="s">
        <v>29</v>
      </c>
      <c r="I126" s="33">
        <f t="shared" si="37"/>
        <v>2</v>
      </c>
      <c r="J126" s="32" t="s">
        <v>35</v>
      </c>
      <c r="K126" s="34">
        <f t="shared" si="38"/>
        <v>12</v>
      </c>
      <c r="L126" s="35" t="b">
        <v>0</v>
      </c>
      <c r="M126" s="36" t="str">
        <f t="shared" si="1"/>
        <v>ROMAINE SHREDDED 6/2# MEN (6 LB) per CS</v>
      </c>
      <c r="N126" s="37">
        <f t="shared" si="36"/>
        <v>0.5</v>
      </c>
      <c r="O126" s="36">
        <v>5.0</v>
      </c>
      <c r="P126" s="38" t="s">
        <v>31</v>
      </c>
      <c r="Q126" s="39"/>
      <c r="R126" s="39"/>
      <c r="S126" s="39"/>
      <c r="T126" s="40" t="s">
        <v>32</v>
      </c>
      <c r="U126" s="39"/>
      <c r="V126" s="41"/>
      <c r="W126" s="42"/>
      <c r="X126" s="42"/>
      <c r="Y126" s="42"/>
      <c r="Z126" s="42"/>
      <c r="AA126" s="43" t="str">
        <f t="shared" si="3"/>
        <v>6 (2 LB) per CS</v>
      </c>
      <c r="AB126" s="44"/>
      <c r="AC126" s="45"/>
      <c r="AD126" s="46" t="str">
        <f t="shared" si="4"/>
        <v>-</v>
      </c>
      <c r="AE126" s="42"/>
      <c r="AF126" s="39"/>
      <c r="AG126" s="39"/>
    </row>
    <row r="127" ht="12.75" customHeight="1">
      <c r="A127" s="30">
        <v>128.0</v>
      </c>
      <c r="B127" s="31" t="s">
        <v>170</v>
      </c>
      <c r="C127" s="32"/>
      <c r="D127" s="32">
        <v>4.0</v>
      </c>
      <c r="E127" s="32"/>
      <c r="F127" s="32"/>
      <c r="G127" s="32">
        <v>4.0</v>
      </c>
      <c r="H127" s="32" t="s">
        <v>29</v>
      </c>
      <c r="I127" s="33">
        <f t="shared" si="37"/>
        <v>4</v>
      </c>
      <c r="J127" s="32" t="s">
        <v>35</v>
      </c>
      <c r="K127" s="34">
        <f t="shared" si="38"/>
        <v>16</v>
      </c>
      <c r="L127" s="35" t="b">
        <v>0</v>
      </c>
      <c r="M127" s="36" t="str">
        <f t="shared" si="1"/>
        <v>ROMAINE W/KALE/CARROTS (4 LB) per CS</v>
      </c>
      <c r="N127" s="37">
        <f t="shared" si="36"/>
        <v>8.9</v>
      </c>
      <c r="O127" s="36">
        <v>89.0</v>
      </c>
      <c r="P127" s="38" t="s">
        <v>31</v>
      </c>
      <c r="Q127" s="39"/>
      <c r="R127" s="39"/>
      <c r="S127" s="39"/>
      <c r="T127" s="40" t="s">
        <v>32</v>
      </c>
      <c r="U127" s="39"/>
      <c r="V127" s="41"/>
      <c r="W127" s="42"/>
      <c r="X127" s="42"/>
      <c r="Y127" s="42"/>
      <c r="Z127" s="42"/>
      <c r="AA127" s="43" t="str">
        <f t="shared" si="3"/>
        <v>4 (4 LB) per CS</v>
      </c>
      <c r="AB127" s="44"/>
      <c r="AC127" s="45"/>
      <c r="AD127" s="46" t="str">
        <f t="shared" si="4"/>
        <v>-</v>
      </c>
      <c r="AE127" s="42"/>
      <c r="AF127" s="39"/>
      <c r="AG127" s="39"/>
    </row>
    <row r="128" ht="12.75" customHeight="1">
      <c r="A128" s="30">
        <v>129.0</v>
      </c>
      <c r="B128" s="31" t="s">
        <v>171</v>
      </c>
      <c r="C128" s="32" t="s">
        <v>172</v>
      </c>
      <c r="D128" s="32">
        <v>8.0</v>
      </c>
      <c r="E128" s="32"/>
      <c r="F128" s="32"/>
      <c r="G128" s="32">
        <v>1.0</v>
      </c>
      <c r="H128" s="32" t="s">
        <v>29</v>
      </c>
      <c r="I128" s="33">
        <f t="shared" si="37"/>
        <v>1</v>
      </c>
      <c r="J128" s="32" t="s">
        <v>173</v>
      </c>
      <c r="K128" s="34">
        <f t="shared" si="38"/>
        <v>8</v>
      </c>
      <c r="L128" s="35" t="b">
        <v>0</v>
      </c>
      <c r="M128" s="36" t="str">
        <f t="shared" si="1"/>
        <v>STRAWBERRY (8 LB) per FLAT</v>
      </c>
      <c r="N128" s="37">
        <f t="shared" si="36"/>
        <v>10.6</v>
      </c>
      <c r="O128" s="36">
        <v>106.0</v>
      </c>
      <c r="P128" s="38" t="s">
        <v>31</v>
      </c>
      <c r="Q128" s="39"/>
      <c r="R128" s="39"/>
      <c r="S128" s="39"/>
      <c r="T128" s="40" t="s">
        <v>32</v>
      </c>
      <c r="U128" s="39"/>
      <c r="V128" s="41"/>
      <c r="W128" s="42"/>
      <c r="X128" s="42"/>
      <c r="Y128" s="42"/>
      <c r="Z128" s="42"/>
      <c r="AA128" s="43" t="str">
        <f t="shared" si="3"/>
        <v>8 (1 LB) per FLAT</v>
      </c>
      <c r="AB128" s="44"/>
      <c r="AC128" s="45"/>
      <c r="AD128" s="46" t="str">
        <f t="shared" si="4"/>
        <v>-</v>
      </c>
      <c r="AE128" s="42"/>
      <c r="AF128" s="39"/>
      <c r="AG128" s="39"/>
    </row>
    <row r="129" ht="12.75" customHeight="1">
      <c r="A129" s="30">
        <v>130.0</v>
      </c>
      <c r="B129" s="31" t="s">
        <v>174</v>
      </c>
      <c r="C129" s="32"/>
      <c r="D129" s="32">
        <v>1.0</v>
      </c>
      <c r="E129" s="32"/>
      <c r="F129" s="32"/>
      <c r="G129" s="32">
        <v>40.0</v>
      </c>
      <c r="H129" s="32" t="s">
        <v>29</v>
      </c>
      <c r="I129" s="33">
        <f t="shared" si="37"/>
        <v>40</v>
      </c>
      <c r="J129" s="32" t="s">
        <v>35</v>
      </c>
      <c r="K129" s="34">
        <f t="shared" si="38"/>
        <v>40</v>
      </c>
      <c r="L129" s="35" t="b">
        <v>1</v>
      </c>
      <c r="M129" s="36" t="str">
        <f t="shared" si="1"/>
        <v>SWEET POTATO ORANGE, MEDIUM / #1 (1 LB) per CS</v>
      </c>
      <c r="N129" s="37">
        <f t="shared" si="36"/>
        <v>0.4</v>
      </c>
      <c r="O129" s="36">
        <v>4.0</v>
      </c>
      <c r="P129" s="38" t="s">
        <v>31</v>
      </c>
      <c r="Q129" s="39"/>
      <c r="R129" s="39"/>
      <c r="S129" s="39"/>
      <c r="T129" s="40" t="s">
        <v>32</v>
      </c>
      <c r="U129" s="39"/>
      <c r="V129" s="41"/>
      <c r="W129" s="42"/>
      <c r="X129" s="42"/>
      <c r="Y129" s="42"/>
      <c r="Z129" s="42"/>
      <c r="AA129" s="43" t="str">
        <f t="shared" si="3"/>
        <v>1 (40 LB) per CS</v>
      </c>
      <c r="AB129" s="44"/>
      <c r="AC129" s="45"/>
      <c r="AD129" s="46" t="str">
        <f t="shared" si="4"/>
        <v>-</v>
      </c>
      <c r="AE129" s="42"/>
      <c r="AF129" s="39"/>
      <c r="AG129" s="39"/>
    </row>
    <row r="130" ht="12.75" customHeight="1">
      <c r="A130" s="30">
        <v>131.0</v>
      </c>
      <c r="B130" s="31" t="s">
        <v>175</v>
      </c>
      <c r="C130" s="32"/>
      <c r="D130" s="32">
        <v>1.0</v>
      </c>
      <c r="E130" s="32"/>
      <c r="F130" s="32"/>
      <c r="G130" s="32">
        <v>5.0</v>
      </c>
      <c r="H130" s="32" t="s">
        <v>131</v>
      </c>
      <c r="I130" s="33">
        <f t="shared" si="37"/>
        <v>43</v>
      </c>
      <c r="J130" s="32" t="s">
        <v>35</v>
      </c>
      <c r="K130" s="34">
        <f t="shared" si="38"/>
        <v>43</v>
      </c>
      <c r="L130" s="35" t="b">
        <v>0</v>
      </c>
      <c r="M130" s="36" t="str">
        <f t="shared" si="1"/>
        <v>SYRUP-DATE (1 GAL) per CS</v>
      </c>
      <c r="N130" s="37">
        <f t="shared" si="36"/>
        <v>0.4</v>
      </c>
      <c r="O130" s="36">
        <v>4.0</v>
      </c>
      <c r="P130" s="38" t="s">
        <v>31</v>
      </c>
      <c r="Q130" s="39"/>
      <c r="R130" s="39"/>
      <c r="S130" s="39"/>
      <c r="T130" s="40" t="s">
        <v>32</v>
      </c>
      <c r="U130" s="39"/>
      <c r="V130" s="41"/>
      <c r="W130" s="42"/>
      <c r="X130" s="42"/>
      <c r="Y130" s="42"/>
      <c r="Z130" s="42"/>
      <c r="AA130" s="43" t="str">
        <f t="shared" si="3"/>
        <v>1 (5 GAL) per CS</v>
      </c>
      <c r="AB130" s="44"/>
      <c r="AC130" s="45"/>
      <c r="AD130" s="46" t="str">
        <f t="shared" si="4"/>
        <v>-</v>
      </c>
      <c r="AE130" s="42"/>
      <c r="AF130" s="39"/>
      <c r="AG130" s="39"/>
    </row>
    <row r="131" ht="12.75" customHeight="1">
      <c r="A131" s="30">
        <v>132.0</v>
      </c>
      <c r="B131" s="31" t="s">
        <v>176</v>
      </c>
      <c r="C131" s="32"/>
      <c r="D131" s="32">
        <v>1.0</v>
      </c>
      <c r="E131" s="32"/>
      <c r="F131" s="32"/>
      <c r="G131" s="32">
        <v>10.0</v>
      </c>
      <c r="H131" s="32" t="s">
        <v>29</v>
      </c>
      <c r="I131" s="33">
        <f t="shared" si="37"/>
        <v>10</v>
      </c>
      <c r="J131" s="32" t="s">
        <v>35</v>
      </c>
      <c r="K131" s="34">
        <f t="shared" si="38"/>
        <v>10</v>
      </c>
      <c r="L131" s="35" t="b">
        <v>0</v>
      </c>
      <c r="M131" s="36" t="str">
        <f t="shared" si="1"/>
        <v>TOMATILLO (1 LB) per CS</v>
      </c>
      <c r="N131" s="49">
        <f t="shared" si="36"/>
        <v>1.7</v>
      </c>
      <c r="O131" s="36">
        <v>17.0</v>
      </c>
      <c r="P131" s="38" t="s">
        <v>31</v>
      </c>
      <c r="Q131" s="39"/>
      <c r="R131" s="39"/>
      <c r="S131" s="39"/>
      <c r="T131" s="40" t="s">
        <v>32</v>
      </c>
      <c r="U131" s="39"/>
      <c r="V131" s="41"/>
      <c r="W131" s="42"/>
      <c r="X131" s="42"/>
      <c r="Y131" s="42"/>
      <c r="Z131" s="42"/>
      <c r="AA131" s="43" t="str">
        <f t="shared" si="3"/>
        <v>1 (10 LB) per CS</v>
      </c>
      <c r="AB131" s="44"/>
      <c r="AC131" s="45"/>
      <c r="AD131" s="46" t="str">
        <f t="shared" si="4"/>
        <v>-</v>
      </c>
      <c r="AE131" s="42"/>
      <c r="AF131" s="39"/>
      <c r="AG131" s="39"/>
    </row>
    <row r="132" ht="12.75" customHeight="1">
      <c r="A132" s="30">
        <v>133.0</v>
      </c>
      <c r="B132" s="31" t="s">
        <v>177</v>
      </c>
      <c r="C132" s="32"/>
      <c r="D132" s="32">
        <v>1.0</v>
      </c>
      <c r="E132" s="32"/>
      <c r="F132" s="32"/>
      <c r="G132" s="32">
        <v>5.0</v>
      </c>
      <c r="H132" s="32" t="s">
        <v>29</v>
      </c>
      <c r="I132" s="33">
        <f t="shared" si="37"/>
        <v>5</v>
      </c>
      <c r="J132" s="32" t="s">
        <v>35</v>
      </c>
      <c r="K132" s="34">
        <f t="shared" si="38"/>
        <v>5</v>
      </c>
      <c r="L132" s="35" t="b">
        <v>0</v>
      </c>
      <c r="M132" s="36" t="str">
        <f t="shared" si="1"/>
        <v>TOMATILLO 5# (1 LB) per CS</v>
      </c>
      <c r="N132" s="49">
        <f t="shared" si="36"/>
        <v>0.5</v>
      </c>
      <c r="O132" s="36">
        <v>5.0</v>
      </c>
      <c r="P132" s="38" t="s">
        <v>31</v>
      </c>
      <c r="Q132" s="39"/>
      <c r="R132" s="39"/>
      <c r="S132" s="39"/>
      <c r="T132" s="40" t="s">
        <v>32</v>
      </c>
      <c r="U132" s="39"/>
      <c r="V132" s="41"/>
      <c r="W132" s="42"/>
      <c r="X132" s="42"/>
      <c r="Y132" s="42"/>
      <c r="Z132" s="42"/>
      <c r="AA132" s="43" t="str">
        <f t="shared" si="3"/>
        <v>1 (5 LB) per CS</v>
      </c>
      <c r="AB132" s="44"/>
      <c r="AC132" s="45"/>
      <c r="AD132" s="46" t="str">
        <f t="shared" si="4"/>
        <v>-</v>
      </c>
      <c r="AE132" s="42"/>
      <c r="AF132" s="39"/>
      <c r="AG132" s="39"/>
    </row>
    <row r="133" ht="12.75" customHeight="1">
      <c r="A133" s="30">
        <v>134.0</v>
      </c>
      <c r="B133" s="31" t="s">
        <v>178</v>
      </c>
      <c r="C133" s="32"/>
      <c r="D133" s="32">
        <v>1.0</v>
      </c>
      <c r="E133" s="32"/>
      <c r="F133" s="32"/>
      <c r="G133" s="32">
        <v>10.0</v>
      </c>
      <c r="H133" s="32" t="s">
        <v>29</v>
      </c>
      <c r="I133" s="33">
        <f t="shared" si="37"/>
        <v>10</v>
      </c>
      <c r="J133" s="32" t="s">
        <v>109</v>
      </c>
      <c r="K133" s="34">
        <f t="shared" si="38"/>
        <v>10</v>
      </c>
      <c r="L133" s="35" t="b">
        <v>0</v>
      </c>
      <c r="M133" s="36" t="str">
        <f t="shared" si="1"/>
        <v>TOMATILLO WHL PEELED 10# (1 LB) per BOX</v>
      </c>
      <c r="N133" s="49">
        <f t="shared" si="36"/>
        <v>0.5</v>
      </c>
      <c r="O133" s="36">
        <v>5.0</v>
      </c>
      <c r="P133" s="38" t="s">
        <v>31</v>
      </c>
      <c r="Q133" s="39"/>
      <c r="R133" s="39"/>
      <c r="S133" s="39"/>
      <c r="T133" s="40" t="s">
        <v>32</v>
      </c>
      <c r="U133" s="39"/>
      <c r="V133" s="41"/>
      <c r="W133" s="42"/>
      <c r="X133" s="42"/>
      <c r="Y133" s="42"/>
      <c r="Z133" s="42"/>
      <c r="AA133" s="43" t="str">
        <f t="shared" si="3"/>
        <v>1 (10 LB) per BOX</v>
      </c>
      <c r="AB133" s="44"/>
      <c r="AC133" s="45"/>
      <c r="AD133" s="46" t="str">
        <f t="shared" si="4"/>
        <v>-</v>
      </c>
      <c r="AE133" s="42"/>
      <c r="AF133" s="39"/>
      <c r="AG133" s="39"/>
    </row>
    <row r="134" ht="12.75" customHeight="1">
      <c r="A134" s="30">
        <v>135.0</v>
      </c>
      <c r="B134" s="31" t="s">
        <v>179</v>
      </c>
      <c r="C134" s="32"/>
      <c r="D134" s="32">
        <v>1.0</v>
      </c>
      <c r="E134" s="32"/>
      <c r="F134" s="32"/>
      <c r="G134" s="32">
        <v>38.0</v>
      </c>
      <c r="H134" s="32" t="s">
        <v>29</v>
      </c>
      <c r="I134" s="33">
        <f t="shared" si="37"/>
        <v>38</v>
      </c>
      <c r="J134" s="32" t="s">
        <v>35</v>
      </c>
      <c r="K134" s="34">
        <f t="shared" si="38"/>
        <v>38</v>
      </c>
      <c r="L134" s="35" t="b">
        <v>0</v>
      </c>
      <c r="M134" s="36" t="str">
        <f t="shared" si="1"/>
        <v>TOMATILLO-PEELED BULK (1 LB) per CS</v>
      </c>
      <c r="N134" s="49">
        <f t="shared" si="36"/>
        <v>0.7</v>
      </c>
      <c r="O134" s="36">
        <v>7.0</v>
      </c>
      <c r="P134" s="38" t="s">
        <v>31</v>
      </c>
      <c r="Q134" s="39"/>
      <c r="R134" s="39"/>
      <c r="S134" s="39"/>
      <c r="T134" s="40" t="s">
        <v>32</v>
      </c>
      <c r="U134" s="39"/>
      <c r="V134" s="41"/>
      <c r="W134" s="42"/>
      <c r="X134" s="42"/>
      <c r="Y134" s="42"/>
      <c r="Z134" s="42"/>
      <c r="AA134" s="43" t="str">
        <f t="shared" si="3"/>
        <v>1 (38 LB) per CS</v>
      </c>
      <c r="AB134" s="44"/>
      <c r="AC134" s="45"/>
      <c r="AD134" s="46" t="str">
        <f t="shared" si="4"/>
        <v>-</v>
      </c>
      <c r="AE134" s="42"/>
      <c r="AF134" s="39"/>
      <c r="AG134" s="39"/>
    </row>
    <row r="135" ht="12.75" customHeight="1">
      <c r="A135" s="30">
        <v>136.0</v>
      </c>
      <c r="B135" s="67" t="s">
        <v>180</v>
      </c>
      <c r="C135" s="32" t="s">
        <v>181</v>
      </c>
      <c r="D135" s="32">
        <v>1.0</v>
      </c>
      <c r="E135" s="32"/>
      <c r="F135" s="32"/>
      <c r="G135" s="32">
        <v>25.0</v>
      </c>
      <c r="H135" s="32" t="s">
        <v>29</v>
      </c>
      <c r="I135" s="33">
        <f t="shared" si="37"/>
        <v>25</v>
      </c>
      <c r="J135" s="32" t="s">
        <v>35</v>
      </c>
      <c r="K135" s="34">
        <f t="shared" si="38"/>
        <v>25</v>
      </c>
      <c r="L135" s="35" t="b">
        <v>1</v>
      </c>
      <c r="M135" s="36" t="str">
        <f t="shared" si="1"/>
        <v>TOMATO LOOSE 5X6 (1 LB) per CS</v>
      </c>
      <c r="N135" s="49">
        <f t="shared" si="36"/>
        <v>8.6</v>
      </c>
      <c r="O135" s="36">
        <v>86.0</v>
      </c>
      <c r="P135" s="38" t="s">
        <v>31</v>
      </c>
      <c r="Q135" s="39"/>
      <c r="R135" s="39"/>
      <c r="S135" s="39"/>
      <c r="T135" s="40" t="s">
        <v>32</v>
      </c>
      <c r="U135" s="39"/>
      <c r="V135" s="41"/>
      <c r="W135" s="42"/>
      <c r="X135" s="42"/>
      <c r="Y135" s="42"/>
      <c r="Z135" s="42"/>
      <c r="AA135" s="43" t="str">
        <f t="shared" si="3"/>
        <v>1 (25 LB) per CS</v>
      </c>
      <c r="AB135" s="44"/>
      <c r="AC135" s="45"/>
      <c r="AD135" s="46" t="str">
        <f t="shared" si="4"/>
        <v>-</v>
      </c>
      <c r="AE135" s="42"/>
      <c r="AF135" s="39"/>
      <c r="AG135" s="39"/>
    </row>
    <row r="136" ht="12.75" customHeight="1">
      <c r="A136" s="30">
        <v>137.0</v>
      </c>
      <c r="B136" s="31" t="s">
        <v>182</v>
      </c>
      <c r="C136" s="32"/>
      <c r="D136" s="32">
        <v>1.0</v>
      </c>
      <c r="E136" s="32"/>
      <c r="F136" s="32"/>
      <c r="G136" s="32">
        <v>20.0</v>
      </c>
      <c r="H136" s="32" t="s">
        <v>29</v>
      </c>
      <c r="I136" s="33">
        <f t="shared" si="37"/>
        <v>20</v>
      </c>
      <c r="J136" s="32" t="s">
        <v>35</v>
      </c>
      <c r="K136" s="34">
        <f t="shared" si="38"/>
        <v>20</v>
      </c>
      <c r="L136" s="35" t="b">
        <v>0</v>
      </c>
      <c r="M136" s="36" t="str">
        <f t="shared" si="1"/>
        <v>TOMATO-#2 (1 LB) per CS</v>
      </c>
      <c r="N136" s="49">
        <f t="shared" si="36"/>
        <v>0.7</v>
      </c>
      <c r="O136" s="36">
        <v>7.0</v>
      </c>
      <c r="P136" s="38" t="s">
        <v>31</v>
      </c>
      <c r="Q136" s="39"/>
      <c r="R136" s="39"/>
      <c r="S136" s="39"/>
      <c r="T136" s="40" t="s">
        <v>32</v>
      </c>
      <c r="U136" s="39"/>
      <c r="V136" s="41"/>
      <c r="W136" s="42"/>
      <c r="X136" s="42"/>
      <c r="Y136" s="42"/>
      <c r="Z136" s="42"/>
      <c r="AA136" s="43" t="str">
        <f t="shared" si="3"/>
        <v>1 (20 LB) per CS</v>
      </c>
      <c r="AB136" s="44"/>
      <c r="AC136" s="45"/>
      <c r="AD136" s="46" t="str">
        <f t="shared" si="4"/>
        <v>-</v>
      </c>
      <c r="AE136" s="42"/>
      <c r="AF136" s="39"/>
      <c r="AG136" s="39"/>
    </row>
    <row r="137" ht="12.75" customHeight="1">
      <c r="A137" s="30">
        <v>138.0</v>
      </c>
      <c r="B137" s="67" t="s">
        <v>183</v>
      </c>
      <c r="C137" s="32"/>
      <c r="D137" s="32">
        <v>1.0</v>
      </c>
      <c r="E137" s="32"/>
      <c r="F137" s="32"/>
      <c r="G137" s="32">
        <v>25.0</v>
      </c>
      <c r="H137" s="32" t="s">
        <v>29</v>
      </c>
      <c r="I137" s="33">
        <f t="shared" si="37"/>
        <v>25</v>
      </c>
      <c r="J137" s="32" t="s">
        <v>35</v>
      </c>
      <c r="K137" s="34">
        <f t="shared" si="38"/>
        <v>25</v>
      </c>
      <c r="L137" s="35" t="b">
        <v>0</v>
      </c>
      <c r="M137" s="36" t="str">
        <f t="shared" si="1"/>
        <v>TOMATO-5X6 NO SORT, 2-LAYER CASE (APPROX 25 LB) (1 LB) per CS</v>
      </c>
      <c r="N137" s="49">
        <f t="shared" si="36"/>
        <v>1.9</v>
      </c>
      <c r="O137" s="36">
        <v>19.0</v>
      </c>
      <c r="P137" s="38" t="s">
        <v>31</v>
      </c>
      <c r="Q137" s="39"/>
      <c r="R137" s="39"/>
      <c r="S137" s="39"/>
      <c r="T137" s="40" t="s">
        <v>32</v>
      </c>
      <c r="U137" s="39"/>
      <c r="V137" s="41"/>
      <c r="W137" s="42"/>
      <c r="X137" s="42"/>
      <c r="Y137" s="42"/>
      <c r="Z137" s="42"/>
      <c r="AA137" s="43" t="str">
        <f t="shared" si="3"/>
        <v>1 (25 LB) per CS</v>
      </c>
      <c r="AB137" s="44"/>
      <c r="AC137" s="45"/>
      <c r="AD137" s="46" t="str">
        <f t="shared" si="4"/>
        <v>-</v>
      </c>
      <c r="AE137" s="42"/>
      <c r="AF137" s="39"/>
      <c r="AG137" s="39"/>
    </row>
    <row r="138">
      <c r="A138" s="30">
        <v>139.0</v>
      </c>
      <c r="B138" s="31" t="s">
        <v>184</v>
      </c>
      <c r="C138" s="32"/>
      <c r="D138" s="32">
        <v>3.0</v>
      </c>
      <c r="E138" s="32"/>
      <c r="F138" s="32"/>
      <c r="G138" s="35">
        <v>1.0</v>
      </c>
      <c r="H138" s="35" t="s">
        <v>34</v>
      </c>
      <c r="I138" s="33">
        <f t="shared" ref="I138:I139" si="39">IF(AND(ISNUMBER(K138),ISNUMBER(D138),D138&lt;&gt;0),K138/D138,"-")</f>
        <v>17</v>
      </c>
      <c r="J138" s="32" t="s">
        <v>35</v>
      </c>
      <c r="K138" s="34">
        <v>51.0</v>
      </c>
      <c r="L138" s="35" t="b">
        <v>0</v>
      </c>
      <c r="M138" s="36" t="str">
        <f t="shared" si="1"/>
        <v>WATERMELON SEEDLESS 3CT (3 CT) per CS</v>
      </c>
      <c r="N138" s="49">
        <f t="shared" si="36"/>
        <v>0.3</v>
      </c>
      <c r="O138" s="36">
        <v>3.0</v>
      </c>
      <c r="P138" s="38" t="s">
        <v>31</v>
      </c>
      <c r="Q138" s="39"/>
      <c r="R138" s="39"/>
      <c r="S138" s="39"/>
      <c r="T138" s="40" t="s">
        <v>32</v>
      </c>
      <c r="U138" s="39"/>
      <c r="V138" s="41"/>
      <c r="W138" s="42"/>
      <c r="X138" s="42"/>
      <c r="Y138" s="42"/>
      <c r="Z138" s="42"/>
      <c r="AA138" s="43" t="str">
        <f t="shared" si="3"/>
        <v>3 (1 CT) per CS</v>
      </c>
      <c r="AB138" s="44"/>
      <c r="AC138" s="45"/>
      <c r="AD138" s="46" t="str">
        <f t="shared" si="4"/>
        <v>-</v>
      </c>
      <c r="AE138" s="42"/>
      <c r="AF138" s="39"/>
      <c r="AG138" s="39"/>
    </row>
    <row r="139" ht="12.75" customHeight="1">
      <c r="A139" s="30">
        <v>140.0</v>
      </c>
      <c r="B139" s="31" t="s">
        <v>185</v>
      </c>
      <c r="C139" s="32"/>
      <c r="D139" s="32">
        <v>5.0</v>
      </c>
      <c r="E139" s="32"/>
      <c r="F139" s="32"/>
      <c r="G139" s="35">
        <v>1.0</v>
      </c>
      <c r="H139" s="32" t="s">
        <v>34</v>
      </c>
      <c r="I139" s="33">
        <f t="shared" si="39"/>
        <v>17</v>
      </c>
      <c r="J139" s="32" t="s">
        <v>35</v>
      </c>
      <c r="K139" s="34">
        <v>85.0</v>
      </c>
      <c r="L139" s="35" t="b">
        <v>1</v>
      </c>
      <c r="M139" s="36" t="str">
        <f t="shared" si="1"/>
        <v>WATERMELON SEEDLESS 4/5CT CL (5 CT) per CS</v>
      </c>
      <c r="N139" s="47">
        <v>10.0</v>
      </c>
      <c r="O139" s="48">
        <v>100.0</v>
      </c>
      <c r="P139" s="38" t="s">
        <v>31</v>
      </c>
      <c r="Q139" s="39"/>
      <c r="R139" s="39"/>
      <c r="S139" s="39"/>
      <c r="T139" s="40" t="s">
        <v>32</v>
      </c>
      <c r="U139" s="39"/>
      <c r="V139" s="41"/>
      <c r="W139" s="42"/>
      <c r="X139" s="42"/>
      <c r="Y139" s="42"/>
      <c r="Z139" s="42"/>
      <c r="AA139" s="43" t="str">
        <f t="shared" si="3"/>
        <v>5 (1 CT) per CS</v>
      </c>
      <c r="AB139" s="44"/>
      <c r="AC139" s="45"/>
      <c r="AD139" s="46" t="str">
        <f t="shared" si="4"/>
        <v>-</v>
      </c>
      <c r="AE139" s="42"/>
      <c r="AF139" s="39"/>
      <c r="AG139" s="39"/>
    </row>
    <row r="140">
      <c r="A140" s="30">
        <v>141.0</v>
      </c>
      <c r="B140" s="67" t="s">
        <v>186</v>
      </c>
      <c r="C140" s="32"/>
      <c r="D140" s="35">
        <v>12.0</v>
      </c>
      <c r="E140" s="32"/>
      <c r="F140" s="32"/>
      <c r="G140" s="35">
        <v>1.0</v>
      </c>
      <c r="H140" s="35" t="s">
        <v>29</v>
      </c>
      <c r="I140" s="33">
        <f>IF(H140="CT","-",IF(H140="CAN",IF(G140="#10",7,IF(G140="#5",3.5,"-")),IF(ISNUMBER(G140),IF(H140="OZ",G140/16,IF(H140="GAL",G140*8.6,IF(OR(H140="GM",H140="GR"),G140/453.592,IF(H140="KG",G140*2.20462,IF(H140="LB",G140,G140))))),"-")))</f>
        <v>1</v>
      </c>
      <c r="J140" s="35" t="s">
        <v>187</v>
      </c>
      <c r="K140" s="34">
        <f>IF(OR(I140="-",NOT(ISNUMBER(I140)),NOT(ISNUMBER(D140))),"-",D140*I140)</f>
        <v>12</v>
      </c>
      <c r="L140" s="35" t="b">
        <v>0</v>
      </c>
      <c r="M140" s="36"/>
      <c r="N140" s="65">
        <v>12.0</v>
      </c>
      <c r="O140" s="48">
        <v>120.0</v>
      </c>
      <c r="P140" s="69" t="s">
        <v>31</v>
      </c>
      <c r="Q140" s="39"/>
      <c r="R140" s="39"/>
      <c r="S140" s="39"/>
      <c r="T140" s="40" t="s">
        <v>32</v>
      </c>
      <c r="U140" s="39"/>
      <c r="V140" s="41"/>
      <c r="W140" s="42"/>
      <c r="X140" s="42"/>
      <c r="Y140" s="42"/>
      <c r="Z140" s="42"/>
      <c r="AA140" s="43" t="str">
        <f t="shared" si="3"/>
        <v>12 (1 LB) per cs</v>
      </c>
      <c r="AB140" s="44"/>
      <c r="AC140" s="45"/>
      <c r="AD140" s="46" t="str">
        <f t="shared" si="4"/>
        <v>-</v>
      </c>
      <c r="AE140" s="42"/>
      <c r="AF140" s="39"/>
      <c r="AG140" s="39"/>
    </row>
    <row r="141" ht="12.75" customHeight="1">
      <c r="I141" s="70"/>
    </row>
    <row r="142" ht="12.75" customHeight="1">
      <c r="I142" s="70"/>
    </row>
    <row r="143" ht="12.75" customHeight="1">
      <c r="I143" s="70"/>
    </row>
    <row r="144" ht="12.75" customHeight="1">
      <c r="I144" s="70"/>
    </row>
    <row r="145" ht="12.75" customHeight="1">
      <c r="I145" s="70"/>
    </row>
    <row r="146" ht="12.75" customHeight="1">
      <c r="I146" s="70"/>
    </row>
    <row r="147" ht="12.75" customHeight="1">
      <c r="I147" s="70"/>
    </row>
  </sheetData>
  <autoFilter ref="$B$2:$AG$140">
    <sortState ref="B2:AG140">
      <sortCondition ref="B2:B140"/>
    </sortState>
  </autoFilter>
  <mergeCells count="1">
    <mergeCell ref="V1:AB1"/>
  </mergeCells>
  <conditionalFormatting sqref="O3:O147">
    <cfRule type="cellIs" dxfId="0" priority="1" operator="lessThan">
      <formula>10</formula>
    </cfRule>
  </conditionalFormatting>
  <conditionalFormatting sqref="O3:O140">
    <cfRule type="expression" dxfId="1" priority="2">
      <formula>LEN(TRIM(O3))=0</formula>
    </cfRule>
  </conditionalFormatting>
  <dataValidations>
    <dataValidation type="list" allowBlank="1" sqref="L3:L140">
      <formula1>"True,False,Choose One"</formula1>
    </dataValidation>
    <dataValidation type="list" allowBlank="1" sqref="P3:P140">
      <formula1>"Cost Plus Fixed Fee,No Requirement,Fixed Price"</formula1>
    </dataValidation>
    <dataValidation type="list" allowBlank="1" sqref="T3:T140">
      <formula1>"Choose one,Within 250 miles of the District,Elsewhere in California,Domestic / Not California"</formula1>
    </dataValidation>
  </dataValidation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2026-03-31T19:45:13Z</dcterms:created>
  <dc:creator>openpyxl</dc:creator>
</cp:coreProperties>
</file>

<file path=docProps/custom.xml><?xml version="1.0" encoding="utf-8"?>
<Properties xmlns="http://schemas.openxmlformats.org/officeDocument/2006/custom-properties" xmlns:vt="http://schemas.openxmlformats.org/officeDocument/2006/docPropsVTypes"/>
</file>